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D:\PC THẢO\THẦU 2023\HÓA CHẤT 2024\"/>
    </mc:Choice>
  </mc:AlternateContent>
  <xr:revisionPtr revIDLastSave="0" documentId="13_ncr:1_{73272139-49F2-448D-A5F6-8E30F13F6B0E}" xr6:coauthVersionLast="47" xr6:coauthVersionMax="47" xr10:uidLastSave="{00000000-0000-0000-0000-000000000000}"/>
  <bookViews>
    <workbookView xWindow="-120" yWindow="-120" windowWidth="19440" windowHeight="15000" xr2:uid="{00000000-000D-0000-FFFF-FFFF00000000}"/>
  </bookViews>
  <sheets>
    <sheet name="Sheet1" sheetId="1" r:id="rId1"/>
  </sheets>
  <definedNames>
    <definedName name="_xlnm.Print_Titles" localSheetId="0">Sheet1!$6:$6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04" i="1" l="1"/>
  <c r="F757" i="1" l="1"/>
  <c r="F756" i="1"/>
  <c r="F755" i="1"/>
  <c r="F754" i="1"/>
  <c r="F734" i="1"/>
  <c r="F729" i="1"/>
  <c r="F728" i="1"/>
  <c r="F724" i="1"/>
  <c r="F723" i="1"/>
  <c r="F721" i="1"/>
  <c r="F720" i="1"/>
  <c r="F719" i="1"/>
  <c r="F718" i="1"/>
  <c r="F711" i="1"/>
  <c r="F710" i="1"/>
  <c r="F709" i="1"/>
  <c r="F675" i="1"/>
  <c r="F666" i="1"/>
  <c r="F665" i="1"/>
  <c r="F658" i="1"/>
  <c r="F657" i="1"/>
  <c r="F654" i="1"/>
  <c r="F653" i="1"/>
  <c r="F652" i="1"/>
  <c r="F651" i="1"/>
  <c r="F650" i="1"/>
  <c r="F636" i="1"/>
  <c r="F634" i="1"/>
  <c r="F603" i="1"/>
  <c r="F602" i="1"/>
  <c r="F601" i="1"/>
  <c r="F598" i="1"/>
  <c r="F595" i="1"/>
  <c r="F594" i="1"/>
  <c r="F593" i="1"/>
  <c r="F592" i="1"/>
  <c r="F591" i="1"/>
  <c r="F583" i="1"/>
  <c r="F579" i="1"/>
  <c r="F761" i="1" l="1"/>
  <c r="F234" i="1" l="1"/>
  <c r="F233" i="1"/>
  <c r="F231" i="1"/>
  <c r="F230" i="1"/>
  <c r="F228" i="1"/>
  <c r="F227" i="1"/>
  <c r="F226" i="1"/>
  <c r="F223" i="1"/>
  <c r="F222" i="1"/>
  <c r="F221" i="1"/>
  <c r="F219" i="1"/>
  <c r="F218" i="1"/>
  <c r="F216" i="1"/>
  <c r="F215" i="1"/>
  <c r="F214" i="1"/>
  <c r="F212" i="1"/>
  <c r="F210" i="1"/>
  <c r="F209" i="1"/>
  <c r="F207" i="1"/>
  <c r="F206" i="1"/>
  <c r="F204" i="1"/>
  <c r="F203" i="1"/>
  <c r="F187" i="1" l="1"/>
  <c r="F186" i="1"/>
  <c r="F201" i="1"/>
  <c r="F200" i="1"/>
  <c r="F199" i="1"/>
  <c r="F198" i="1"/>
  <c r="F197" i="1"/>
  <c r="F196" i="1"/>
  <c r="F195" i="1"/>
  <c r="F191" i="1"/>
  <c r="F189" i="1"/>
  <c r="F167" i="1"/>
  <c r="F163" i="1"/>
  <c r="F158" i="1"/>
  <c r="F75" i="1" l="1"/>
  <c r="F74" i="1"/>
  <c r="F73" i="1"/>
  <c r="F72" i="1"/>
  <c r="F71" i="1"/>
  <c r="F70" i="1"/>
  <c r="F119" i="1" l="1"/>
  <c r="F118" i="1"/>
  <c r="F116" i="1"/>
  <c r="F115" i="1"/>
  <c r="F114" i="1"/>
  <c r="F111" i="1" l="1"/>
  <c r="F110" i="1"/>
  <c r="F109" i="1"/>
  <c r="F108" i="1"/>
  <c r="F107" i="1"/>
  <c r="F96" i="1"/>
  <c r="F95" i="1"/>
  <c r="F92" i="1"/>
  <c r="F91" i="1"/>
  <c r="F90" i="1"/>
  <c r="F89" i="1"/>
  <c r="F88" i="1"/>
  <c r="F86" i="1"/>
  <c r="F85" i="1"/>
  <c r="F84" i="1"/>
  <c r="F83" i="1"/>
  <c r="F82" i="1"/>
  <c r="F81" i="1"/>
  <c r="F80" i="1"/>
  <c r="F79" i="1"/>
  <c r="F78" i="1"/>
  <c r="F77" i="1"/>
  <c r="F67" i="1"/>
  <c r="F66" i="1"/>
  <c r="F65" i="1"/>
  <c r="F64" i="1"/>
  <c r="F63" i="1"/>
  <c r="F61" i="1"/>
  <c r="F60" i="1"/>
  <c r="F59" i="1"/>
  <c r="F58" i="1"/>
  <c r="F57" i="1"/>
  <c r="F55" i="1"/>
  <c r="F54" i="1"/>
  <c r="F53" i="1"/>
  <c r="F52" i="1"/>
  <c r="F51" i="1"/>
  <c r="F20" i="1"/>
  <c r="F19" i="1"/>
  <c r="F18" i="1"/>
  <c r="F17" i="1"/>
  <c r="F16" i="1"/>
  <c r="F15" i="1"/>
  <c r="F14" i="1"/>
  <c r="F13" i="1"/>
  <c r="F12" i="1"/>
  <c r="F11" i="1"/>
  <c r="F10" i="1"/>
  <c r="F9" i="1"/>
  <c r="F8" i="1"/>
  <c r="F49" i="1"/>
  <c r="F48" i="1"/>
  <c r="F47" i="1"/>
  <c r="F46" i="1"/>
  <c r="F45" i="1"/>
  <c r="F44" i="1"/>
  <c r="F43" i="1"/>
  <c r="F42" i="1"/>
  <c r="F41" i="1"/>
  <c r="F40" i="1"/>
  <c r="F39" i="1"/>
  <c r="F38" i="1"/>
  <c r="F37" i="1"/>
  <c r="F35" i="1"/>
  <c r="F34" i="1"/>
  <c r="F33" i="1"/>
  <c r="F32" i="1"/>
  <c r="F31" i="1"/>
  <c r="F30" i="1"/>
  <c r="F29" i="1"/>
  <c r="F28" i="1"/>
  <c r="F27" i="1"/>
  <c r="F26" i="1"/>
  <c r="F25" i="1"/>
  <c r="F24" i="1"/>
  <c r="F23" i="1"/>
  <c r="F22" i="1"/>
</calcChain>
</file>

<file path=xl/sharedStrings.xml><?xml version="1.0" encoding="utf-8"?>
<sst xmlns="http://schemas.openxmlformats.org/spreadsheetml/2006/main" count="2913" uniqueCount="1613">
  <si>
    <t>SỞ Y TẾ THÀNH PHỐ HỒ CHÍ MINH</t>
  </si>
  <si>
    <t>BỆNH VIỆN NHI ĐỒNG 2</t>
  </si>
  <si>
    <t>STT</t>
  </si>
  <si>
    <t>Tên hàng hóa mời thầu</t>
  </si>
  <si>
    <t>Mô tả kỹ thuật</t>
  </si>
  <si>
    <t>Quy cách</t>
  </si>
  <si>
    <t>ĐVT</t>
  </si>
  <si>
    <t>Lô 1:Bộ hóa chất xét nghiệm phân tích đông máu tự động sử dụng cho Máy hãng Sysmex Model: CS 1600 (Hoặc tương thích với Máy CS1600)</t>
  </si>
  <si>
    <t xml:space="preserve">Hóa chất đo thời gian prothrombin (PT) </t>
  </si>
  <si>
    <t>Hóa chất để xác định thời gian thromboplastin hoạt hoá từng phần (APTT)</t>
  </si>
  <si>
    <t xml:space="preserve">Hoá chất chất định lượng Fibrinogen trong huyết tương </t>
  </si>
  <si>
    <t>Hóa chất xét nghiệm định lượng D-Dimer trong huyết tương</t>
  </si>
  <si>
    <t>Dung dịch Calcium Chloride dùng cho xét nghiệm APTT</t>
  </si>
  <si>
    <t>Dung dịch đệm pha loãng mẫu cho các xét nghiệm Fibrinogen</t>
  </si>
  <si>
    <t>Chất chuẩn mức bình thường và mức bệnh lý cho xét nghiệm định lượng D-Dimer</t>
  </si>
  <si>
    <t>Nước rửa hệ thống cho máy đông máu tự động có tính Acid</t>
  </si>
  <si>
    <t>Nước rửa hệ thống cho máy đông máu tự động có tính kiềm</t>
  </si>
  <si>
    <t>Chất chuẩn cho các xét nghiệm đông máu trong dải bình thường</t>
  </si>
  <si>
    <t>Chất chuẩn cho các xét nghiệm đông máu trong dải điều trị</t>
  </si>
  <si>
    <t>Chất chuấn dải bệnh lý cho các xét nghiệm đông máu</t>
  </si>
  <si>
    <t>Cóng phản ứng sử dụng trên máy đông máu tự động</t>
  </si>
  <si>
    <t>* Sử dụng để xác định thời gian prothrombin (PT)
* Thành phần: Thuốc thử đông khô, kết hợp với yếu tố mô tái tổ hợp ở người và Phospholipids tổng hợp
(Thromboplastin), ion Canxi, phức hợp Heparin trung hòa, dung dịch đệm, chất bảo quản (Albumin huyết thanh bò).</t>
  </si>
  <si>
    <t>* Sử dụng để định lượng Fibrinogen trong huyết tương và thúc đẩy quá trình đông máu của các mẫu chống đông máu.
* Thành Phần: Thrombin bò đông khô với chất ổn định và dung dịch pha loãng.</t>
  </si>
  <si>
    <t>Bộ xét nghiệm định lượng D-Dimer:
* Thuốc thử: Dạng đông khô. Thành phần: các hạt polystyrene được phủ kháng thể đơn dòng với D-Dimer Albumin huyết thanh người, chất bảo quản. Nguồn gốc: Chuột, Người
* Dung dịch đệm: Dung dịch Saline Dextrane Imidazone, chất bảo quản.
* Dung dịch phụ: Dung dịch đệm Thuốc thử khóa kháng thể dị ái, chất bảo quản. Nguồn gốc: Chuột
* Dung môi: Dung dịch đệm Imidazone, Chất bảo quản
* Chất hiệu chuẩn: Dạng đông khô. Thành Phần: Huyết tương người D-Dimer chuẩn bị sẵn, Chất bảo quản. Nguồn gốc: Người</t>
  </si>
  <si>
    <t>* Sử dụng như hoá chất bổ sung trong các xét nghiệm đông máu
* Thành phần: Dung dịch CaCl2</t>
  </si>
  <si>
    <t>* Dung môi pha loãng cho các xét nghiệm đông máu
* Đóng gói dạng lỏng, thành phần gồm Sodium Barbital và Sodium Chloride</t>
  </si>
  <si>
    <t>* Sử dụng để đánh giá độ chính xác trong dải bình thường và bệnh lý để xác định D-Dimer
* Thành phần: Từ huyết tương người, dạng đông khô và có chứa D-Dimer</t>
  </si>
  <si>
    <t xml:space="preserve">* Nước rửa có tính Acid
* Sử dụng rửa kim hút cho máy xét nghiệm đông máu tự động  </t>
  </si>
  <si>
    <t xml:space="preserve">* Nước rửa có tính kiềm
* Sử dụng rửa kim hút cho máy xét nghiệm đông máu tự động  </t>
  </si>
  <si>
    <t>*Sử dung để kiểm chuẩn các xét nghiệm đông máu ở giới hạn bình thường, giá trị được cung cấp cho các xét nghiệm APTT, PT, TT, Fibrinogen, ATIII, Thời gian Batroxobin/ Reptilase
*Thành phần: dạng bột đông khô, có nguồn gốc từ huyết tương tươi được chống đông citrat của những người bình thường</t>
  </si>
  <si>
    <t>*Sử dung để kiểm chuẩn các xét nghiệm đông máu trong khoảng giới hạn từ giữa đến cao của giới hạn điều trị trong liệu pháp kháng đông đường uống, giá trị được cung cấp cho các xét nghiệm APTT, PT
*Thành phần: dạng bột đông khô, có nguồn gốc từ huyết tương tươi được chống đông citrat của người</t>
  </si>
  <si>
    <t>* Sử dụng để đánh giá độ chính xác và độ lệch xét nghiệm trong giới hạn bệnh lý của các xét nghiệm APTT, PT, Fibrinogen, các yếu tố đông máu, các chất ức chế, Plasminogen.
* Thành phần: Huyết tương từ máu người và dung dịch đệm
* Dạng đông khô, đóng gói tránh kích hoạt cơ chế đông máu và không chứa chất bảo quản</t>
  </si>
  <si>
    <t>* Cóng phản ứng được dùng để chứa mẫu và hóa chất cho dòng máy phân tích đông máu tự động</t>
  </si>
  <si>
    <t>* Để xác định thời gian thromboplastin hoạt hoá từng phần (APTT)
* Thành phần: Phosphatides từ đậu nành tinh sạch và từ não thỏ với ellagic acid nồng độ 1.0 x 10^-4M với chất đệm bổ sung, chất ổn định và chất bảo quản</t>
  </si>
  <si>
    <t>4ml x 10</t>
  </si>
  <si>
    <t>2ml x 10</t>
  </si>
  <si>
    <t>1ml x 10</t>
  </si>
  <si>
    <t>3x for 4ml Reagent
3x 5ml Buffer
3x 2.6ml Supplement
3x 5ml Diluent
2x for 1ml Calibrator</t>
  </si>
  <si>
    <t>15ml x 10</t>
  </si>
  <si>
    <t>5 x 1ml (normal) +
5x 1ml (pathological)</t>
  </si>
  <si>
    <t>500ml x 1</t>
  </si>
  <si>
    <t>50ml x 1</t>
  </si>
  <si>
    <t>3000/pack</t>
  </si>
  <si>
    <t>Cái</t>
  </si>
  <si>
    <t>mL</t>
  </si>
  <si>
    <t>Lô 2: Bộ hóa chất xét nghiệm phân tích đông máu tự động theo phương pháp đo từ</t>
  </si>
  <si>
    <t xml:space="preserve">Cóng đo cho xét nghiệm đông máu </t>
  </si>
  <si>
    <t xml:space="preserve">Hóa chất xét nghiệm APTT hoạt hóa bằng Kaolin </t>
  </si>
  <si>
    <t>Hóa chất xét nghiệm Fibrinogen Liquid</t>
  </si>
  <si>
    <t>Dung dịch pha loãng mẫu</t>
  </si>
  <si>
    <t>Dung dịch rửa kim hút</t>
  </si>
  <si>
    <t xml:space="preserve">Dung dịch rửa hệ thống </t>
  </si>
  <si>
    <t xml:space="preserve">Hóa chất xét nghiệm định lượng D-Dimer </t>
  </si>
  <si>
    <t>Hóa chất nội kiểm D-Dimer 2 mức</t>
  </si>
  <si>
    <t>Hóa chất nội kiểm đông máu cơ bản</t>
  </si>
  <si>
    <t>Hóa chất xét nghiệm định lượng yếu tố kháng Xa</t>
  </si>
  <si>
    <t>Hóa chất hiệu chuẩn cho xét nghiệm Anti Xa theo dõi sử dụng Heparin</t>
  </si>
  <si>
    <t>Hóa chất nội kiểm xét nghiệm Anti Xa theo dõi Heparin trọng lượng phân tử thấp</t>
  </si>
  <si>
    <t>*Cuvette bằng nhựa dùng một lần, có bi làm bằng thép không gỉ bên trong</t>
  </si>
  <si>
    <t>*Hóa chất dùng để xác định thời gian Kaolin Thromboplastin hoạt hóa từng phần (APTT) trong huyết tương, dạng đông khô.</t>
  </si>
  <si>
    <t>* Sử dụng như hoá chất bổ sung trong các xét nghiệm đông máu.
* Thành phần: Dung dịch CaCl2 0.025M</t>
  </si>
  <si>
    <t>*Sử dụng để định lượng Fibrinogen dạng dịch.
*Thành phần: chứa Thrombin người đã Citrat hóa có chứa Canxi và có chứa một chất ức chế đặc hiệu Heparin Inhibitor.</t>
  </si>
  <si>
    <t>*Hóa chất rửa kim hệ thống máy đông máu.
*Thành phần: dung dịch chứa KOH&lt;1%</t>
  </si>
  <si>
    <t>*Dung dịch rửa pha sẵn cho các hệ thống phân tích đông máu.
*Thành phần chính chứa chất diệt nấm họ Ether Glycol pha loãng trong dung môi nước.</t>
  </si>
  <si>
    <t>* Sử dụng để định lượng D-Dimer bằng phương pháp đo miễn dịch độ đục.
*Thành phần gồm:
• Thuốc thử 1: Dung dịch đệm chứa tác nhân ngăn chặn dị kháng thể (Tris buffer).
• Thuốc thử 2: dung dịch huyền phù vi hạt Latex được phủ bởi hai kháng thể đơn dòng khác nhau kháng D-Dimer người.</t>
  </si>
  <si>
    <t>*Chất kiểm chuẩn cho xét nghiệm D-Dimer, Yếu tố VWF và Protein S Free</t>
  </si>
  <si>
    <t>*Hóa chất kiểm chuẩn xét nghiệm đông máu thường quy 2 mức.
*Giá trị chứng gồm hai mức (bình thường và bệnh lý) cho các thông số: PT, Fibrinogen, APTT, TT và AT.</t>
  </si>
  <si>
    <t>*Hóa chất xét nghiệm thời gian prothrombin (PT) trên máy đông máu.
*Thành phần
 - R1: chứa Thromboplastin đông khô được chiết xuất từ não thỏ, chứa một chất ức chế Heparin đặc hiệu.
- R2: dung môi hòa tan có chứa canxi.</t>
  </si>
  <si>
    <t>*Dung dịch pha loãng cho xét nghiệm đông máu có pH khoảng 7,35.</t>
  </si>
  <si>
    <t>*Hóa chất dùng trong xét nghiệm theo dõi tác động của: Heparin không phân đoạn, trọng lượng phân tử thấp, Fondaparinux, Rivaroxaban, Apixaban và Edoxaban… thông qua hoạt độ của yếu tố X hoạt hóa.</t>
  </si>
  <si>
    <t>*Hóa chất hiệu chuẩn cho xét nghiệm Anti Xa định lượng hoạt độ UFH và LMWH. Các giá trị chuẩn gồm 5 mức nồng độ UFH và LMWH mỗi mức có thể khác nhau giữa các lô thuốc thử.</t>
  </si>
  <si>
    <t>*Hóa chất nội kiểm cho xét nghiệm anti Xa theo dõi Heparin trọng lượng phân tử thấp:
*Thuốc thử 1: Huyết tương người đông khô có Heparin trọng lượng phân tử thấp với hàm lượng biết trước.
Thuốc thử 2:Huyết tương người đông khô có chứa Heparin trọng lượng phân tử thấp với hàm lượng biết trước (cao hơn thuốc thử 2).</t>
  </si>
  <si>
    <t>Thùng/6 x 1000 cái</t>
  </si>
  <si>
    <t>Hộp/6 x 5 ml</t>
  </si>
  <si>
    <t>Hộp/24 x 15 ml</t>
  </si>
  <si>
    <t>Hộp/12 x 4 ml</t>
  </si>
  <si>
    <t>Hộp/24 X 15 ml</t>
  </si>
  <si>
    <t>Thùng/6 x 2500 ml</t>
  </si>
  <si>
    <t>Hộp/6 x 6 ml</t>
  </si>
  <si>
    <t>Hộp/12x 2 x 1 ml</t>
  </si>
  <si>
    <t>Hộp/12 x 2 x 1 ml</t>
  </si>
  <si>
    <t>Hộp/ 12 x 10 ml</t>
  </si>
  <si>
    <t>Hộp/2 x 6 x 4 ml</t>
  </si>
  <si>
    <t>Hộp/5 x 4 x 1 ml</t>
  </si>
  <si>
    <t>Hộp/6 x 2 x 1 ml</t>
  </si>
  <si>
    <t>Lô 3: Bộ hóa chất xét nghiệm phân tích huyết học tự động sử dụng cho Máy hãng Sysmex Model: XN1000 (Hoặc tương thích với Máy XN1000)</t>
  </si>
  <si>
    <t>Dung dịch pha loãng dùng cho máy huyết học</t>
  </si>
  <si>
    <t>Dung dịch đo Hemoglobin</t>
  </si>
  <si>
    <t>Dung dịch ly giải dùng đếm bạch cầu ưa bazơ</t>
  </si>
  <si>
    <t>Dung dịch ly giải dùng đếm các bạch cầu trung tính, lympho, mono và ưa axit</t>
  </si>
  <si>
    <t>Dung dịch nhuộm dùng đếm các bạch cầu trung tính, lympho, mono và ưa axit</t>
  </si>
  <si>
    <t>Dung dịch nhuộm dùng đếm bạch cầu ưa bazơ</t>
  </si>
  <si>
    <t>Chất chuẩn huyết học mức 1</t>
  </si>
  <si>
    <t>Chất chuẩn huyết học mức 2</t>
  </si>
  <si>
    <t>Chất chuẩn huyết học mức 3</t>
  </si>
  <si>
    <t>Dung dịch kiềm rửa máy huyết học</t>
  </si>
  <si>
    <t>Dung dịch pha loãng để đo hồng cầu lưới</t>
  </si>
  <si>
    <t>Dung dịch nhuộm để đo hồng cầu lưới</t>
  </si>
  <si>
    <t>Chất kiểm chuẩn dành cho dịch cơ thể 2 mức</t>
  </si>
  <si>
    <t>* Dung dịch pha loãng dùng cho máy huyết học,sử dụng tương thích với máy Sysmex Model XN-1000 
*Thành phần: Sodium chloride 0.7%; Tris buffer 0.2%; EDTA-2K 0.02%</t>
  </si>
  <si>
    <t xml:space="preserve">*Công dụng: sử dụng để đo nồng độ Hemoglobin trong máu, sử dụng tương thích với máy Sysmex Model XN-1000 
*Thành phần: Sodium Lauryl Sulfate </t>
  </si>
  <si>
    <t>* Dung dịch ly giải dùng cho máy huyết học, sử dụng tương thích với máy Sysmex Model XN-1000  
*Thành phần: Organic Quaternary Ammonium Salts; Nonionic Surfactant</t>
  </si>
  <si>
    <t>* Dung dịch nhuộm tế bào bạch cầu,  sử dụng tương thích với máy Sysmex Model XN-1000   
*Thành phần: Polymethine 0.002%; Methanol 3.0%; Ethylene Glycol 96.9%</t>
  </si>
  <si>
    <t>* Dung dịch nhuộm tế bào,  sử dụng tương thích với máy Sysmex Model XN-1000  
* Thành phần: Polymethine; Ethylene Glycol</t>
  </si>
  <si>
    <t>*Chất chuẩn máy xét nghiệm huyết học, sử dụng tương thích với máy Sysmex Model XN-1000  
*Thành phần: bao gồm tế bào RBC, WBC, PLT, NRBC có nguồn gốc từ máu người</t>
  </si>
  <si>
    <t>* Dung dịch kiềm rửa máy huyết học, sử dụng tương thích với máy Sysmex Model XN-1000  
* Thành phần: Sodium Hypochloride</t>
  </si>
  <si>
    <t>*Sử dụng trong phân tích hồng cầu lưới và trong phân tích tiểu cầu, sử dụng tương thích với máy Sysmex Model XN-1000  
*Thành phần: Tricine buffer 0.17%</t>
  </si>
  <si>
    <t>*Dung dịch nhuộm tế bào hồng cầu lưới, sử dụng tương thích với máy Sysmex Model XN-1000  
*Thành phần: Polymethine Dye 0.03%; Methanol 7.9%; Ethylene Glycol 92%</t>
  </si>
  <si>
    <t>*Chất chuẩn máy xét nghiệm huyết học dành cho dịch cơ thể.
*Thành phần: Hồng cầu và bạch cầu người được ổn định trong môi trường bảo quản</t>
  </si>
  <si>
    <t>20L x 1</t>
  </si>
  <si>
    <t>500ml x 3</t>
  </si>
  <si>
    <t>5L x 1</t>
  </si>
  <si>
    <t>42mL x 2</t>
  </si>
  <si>
    <t>82mL x 2</t>
  </si>
  <si>
    <t>3.0mL x 1</t>
  </si>
  <si>
    <t>4mL x 20</t>
  </si>
  <si>
    <t>1Lx1</t>
  </si>
  <si>
    <t>12mL x 2</t>
  </si>
  <si>
    <t>2 vials (L1&amp;L2) x 3.0mL</t>
  </si>
  <si>
    <t>Lô 4: Bộ hóa chất xét nghiệm phân tích huyết học tự động sử dụng cho Máy hãng Abbott Model: Cell Dyn Sapphire (Hoặc tương thích với Máy Cell Dyn Sapphire)</t>
  </si>
  <si>
    <t>Dung dịch ly giải bạch cầu A</t>
  </si>
  <si>
    <t xml:space="preserve">Dung dịch ly giải bạch cầu B </t>
  </si>
  <si>
    <t xml:space="preserve">Dung dịch pha loãng xét nghiệm huyết học </t>
  </si>
  <si>
    <t xml:space="preserve">Dung dịch ly giải hồng cầu </t>
  </si>
  <si>
    <t>Hóa chất nội kiểm huyết học</t>
  </si>
  <si>
    <t>*Sử dụng ổn định hình thái bạch cầu và ly giải hồng cầu, sử dụng tương thích với máy Abbott Model Cell Dyn Sapphire.
*Thành phần: Sodium Acetate, Trihydrate; Potassium Bicarbonate; Saponin; Nhuộm nhân.</t>
  </si>
  <si>
    <t>* Sử dụng ổn định hình thái bạch cầu và ly giải hồng cầu,sử dụng tương thích với máy Abbott Model Cell Dyn Sapphire.
*Thành phần: Ammonium Chloride; Formaldehyde.</t>
  </si>
  <si>
    <t xml:space="preserve">* Dung dịch pha loãng dùng cho máy huyết học, sử dụng tương thích với máy Abbott Model Cell Dyn Sapphire. </t>
  </si>
  <si>
    <t>* Sử dụng để ly giải hồng cầu để đo HGB, sử dụng tương thích với máy Abbott Model Cell Dyn Sapphire.  
*Thành phần: Imidazole; Sodium Hydroxide; Chất hoạt tính bề mặt.</t>
  </si>
  <si>
    <t xml:space="preserve">*Hóa chất chứng cho thực hiện QC huyết học Máu toàn phần, sử dụng tương thích với máy Abbott Model Cell Dyn Sapphire. </t>
  </si>
  <si>
    <t>Hộp/4x3.8L</t>
  </si>
  <si>
    <t>Hộp/4x0.38L</t>
  </si>
  <si>
    <t>Thùng/20L</t>
  </si>
  <si>
    <t>Thùng/9.6L</t>
  </si>
  <si>
    <t>Hộp/3 LEVELx4 SETS (12x3mL)</t>
  </si>
  <si>
    <t>Lô 5: Bộ hóa chất xét nghiệm phân tích huyết học tự động cho Máy hãng Beckman Coulter Model: UniCel DxH 690T/900 (Hoặc tương thích với Máy uniCel DxH 690T/900)</t>
  </si>
  <si>
    <t>Dung dịch pha loãng</t>
  </si>
  <si>
    <t>Dung dịch ly giải hồng cầu</t>
  </si>
  <si>
    <t>Dung dịch ly giải bách phân</t>
  </si>
  <si>
    <t>Dung dịch rửa</t>
  </si>
  <si>
    <t>Chất kiểm chứng 6C</t>
  </si>
  <si>
    <r>
      <t>*Sử dụng làm dung dịch đệm đẳng trương cùng với chất phân hủy không chứa Cyanide để đếm và định cỡ các tế bào máu.</t>
    </r>
    <r>
      <rPr>
        <b/>
        <sz val="10"/>
        <color theme="1"/>
        <rFont val="Times New Roman"/>
        <family val="1"/>
      </rPr>
      <t xml:space="preserve">
</t>
    </r>
    <r>
      <rPr>
        <sz val="10"/>
        <color theme="1"/>
        <rFont val="Times New Roman"/>
        <family val="1"/>
      </rPr>
      <t>*Thành phần:</t>
    </r>
    <r>
      <rPr>
        <b/>
        <sz val="10"/>
        <color theme="1"/>
        <rFont val="Times New Roman"/>
        <family val="1"/>
      </rPr>
      <t xml:space="preserve"> </t>
    </r>
    <r>
      <rPr>
        <sz val="10"/>
        <color theme="1"/>
        <rFont val="Times New Roman"/>
        <family val="1"/>
      </rPr>
      <t xml:space="preserve">Natri sunfat:; Natri clorua; Tetracaine HCL; Imidazole. </t>
    </r>
  </si>
  <si>
    <t>Hộp 10 Lít</t>
  </si>
  <si>
    <t>Hộp 5 Lít</t>
  </si>
  <si>
    <t>Hộp ( 1900 mL+ 850 mL )</t>
  </si>
  <si>
    <t>Bộ ( 1x3.5 mL Level I
1x3.5 mL Level II
1x3.5 mL Level III )</t>
  </si>
  <si>
    <t>Bộ</t>
  </si>
  <si>
    <t>Lô 6: Bộ hóa chất xét nghiệm máy phân tích huyết học tự động Hãng Beckman Coulter - Mỹ, Model: UniCel DxH 560 (Hoặc tương thích với Máy UniCel DxH 560)</t>
  </si>
  <si>
    <t>Dung dịch ly giải</t>
  </si>
  <si>
    <t>Chất kiểm chuẩn</t>
  </si>
  <si>
    <t>Chất hiệu chuẩn</t>
  </si>
  <si>
    <r>
      <t xml:space="preserve">*Sử dụng làm dung dịch đệm đẳng trương cùng với chất phân hủy không chứa Cyanide để đếm và định cỡ các tế bào máu.
</t>
    </r>
    <r>
      <rPr>
        <b/>
        <sz val="10"/>
        <rFont val="Times New Roman"/>
        <family val="1"/>
      </rPr>
      <t>*</t>
    </r>
    <r>
      <rPr>
        <sz val="10"/>
        <rFont val="Times New Roman"/>
        <family val="1"/>
      </rPr>
      <t>Thành phần: Muối natri; Chất ổn định.</t>
    </r>
  </si>
  <si>
    <r>
      <t>*Chất kiểm chuẩn máu toàn phần</t>
    </r>
    <r>
      <rPr>
        <b/>
        <sz val="10"/>
        <rFont val="Times New Roman"/>
        <family val="1"/>
      </rPr>
      <t xml:space="preserve">
*</t>
    </r>
    <r>
      <rPr>
        <sz val="10"/>
        <rFont val="Times New Roman"/>
        <family val="1"/>
      </rPr>
      <t>Thành phần: hồng cầu người, bạch cầu của động vật có vú và tiểu cầu của động vật có vú được huyền phù trong dung dịch giống huyết tương bằng chất bảo quản.</t>
    </r>
  </si>
  <si>
    <t>Hộp 500 mL</t>
  </si>
  <si>
    <t>Bộ ( 1 x 2.3 mL level I
1 x 2.3 mL level II
1 x 2.3 mL level III )</t>
  </si>
  <si>
    <t>Hộp ( 2x 2.0 mL )</t>
  </si>
  <si>
    <t>Cột sắc ký</t>
  </si>
  <si>
    <t>Hóa chất hiệu chuẩn cho xét nghiệm phân tích thành phần huyết sắc tố</t>
  </si>
  <si>
    <t>Hóa chất kiểm chuẩn cho xét nghiệm phân tích thành phần huyết sắc tố</t>
  </si>
  <si>
    <t>Dung dịch rửa giải cho xét nghiệm phân tích thành phần huyết sắc tố</t>
  </si>
  <si>
    <t xml:space="preserve">Dung dịch ly giải hồng cầu dùng cho máy điện di </t>
  </si>
  <si>
    <t xml:space="preserve">Dung dịch rửa hệ thống điện di Hemoglobin </t>
  </si>
  <si>
    <t>*Dùng tương thích hệ thống Ultra 2
*Thành phần: Slica Gel 75-100%</t>
  </si>
  <si>
    <t>1 pillar</t>
  </si>
  <si>
    <t>*Hóa chất hiệu chuẩn cho xét nghiệm phân tích thành phần huyết sắc tố.
*Bột đông khô
*Thành phần: Máu toàn phần ly giải chứa các Hemoglobin F, A, S, C</t>
  </si>
  <si>
    <t>2x1000µL</t>
  </si>
  <si>
    <t>*Hóa chất kiểm chuẩn cho xét nghiệm phân tích thành phần huyết sắc tố
*Thành phần: Máu ly giải toàn phần có chứa các loại Hemoglobin A, F, A2 và S</t>
  </si>
  <si>
    <t>4x300µL</t>
  </si>
  <si>
    <t>*Dung dịch pha động được sử dụng trong phân tách và định lượng Hemoglobin bình thường và biến thể Hemoglobin trong máu.</t>
  </si>
  <si>
    <t>940mL</t>
  </si>
  <si>
    <t>*Dung dịch ly giải hồng cầu sử dụng tương thích Máy điện di Hemoglobin Ultra 2</t>
  </si>
  <si>
    <t>*Dung dịch rửa hệ thống tương thích Máy điện di Hemoglobin Ultra 2</t>
  </si>
  <si>
    <t>*Dung dịch rửa giải cho xét nghiệm phân tích thành phần huyết sắc tố tương thích với Máy điện di Hemoglobin Ultra 2</t>
  </si>
  <si>
    <t>Cột</t>
  </si>
  <si>
    <t>µL</t>
  </si>
  <si>
    <t>Lô 8: Bộ hóa chất xét nghiệm phân tích nhóm máu bằng phương pháp gelcard tự động sử dụng cho Máy Hãng Grifols Model: Wadiana (Hoặc tương thích với Máy Wadiana)</t>
  </si>
  <si>
    <t xml:space="preserve">Gelcard định nhóm máu ABO/Rh </t>
  </si>
  <si>
    <t>Gelcard Coombs trực tiếp</t>
  </si>
  <si>
    <t>Gelcard xét nghiệm nhóm máu trẻ sơ sinh và Coombs trực tiếp</t>
  </si>
  <si>
    <t>Gelcard định nhóm máu bằng phương pháp hồng cầu mẫu</t>
  </si>
  <si>
    <t>Dịch pha loãng hồng cầu bệnh nhân</t>
  </si>
  <si>
    <t>Dịch rửa kim</t>
  </si>
  <si>
    <t xml:space="preserve">Dịch rửa hệ thống </t>
  </si>
  <si>
    <t>Hồng cầu mẫu</t>
  </si>
  <si>
    <t>Bộ kit hồng cầu mẫu sàng lọc kháng thể bất thường</t>
  </si>
  <si>
    <t>Bộ hồng cầu kiểm chuẩn</t>
  </si>
  <si>
    <t>*Gel card ≥ 8 giếng, định nhóm ABO và Rh bằng phương pháp huyết thanh mẫu và hồng cầu mẫu.
*Thành phần:
Giếng 1: chứa Anti A
Giếng 2: chứa Anti B
Giếng 3: chứa Anti AB
Giếng 4: chứa Anti-D
Giếng 5:  chứa Anti-D'
Giếng 6: chứa Ctl (dung dịch đệm không có kháng thể)
Giếng 7: chứa N (dung dịch đệm không có kháng thể)
Giếng 8: chứa N (dung dịch đệm không có kháng thể)</t>
  </si>
  <si>
    <t xml:space="preserve">*Gel card ≥ 8 giếng, dùng cho test Coombs trực tiếp và gián tiếp, sàng lọc và định danh kháng thể bất thường, phản ứng chéo, Autocontrol. </t>
  </si>
  <si>
    <t>*Gel card ≥ 8 giếng, định nhóm ABO và Rh bằng phương pháp huyết thanh mẫu và xét nghiệm coombs trực tiếp dành riêng cho trẻ sơ sinh.
*Thành phần:
Giếng 1: chứa Anti-A
Giếng 2: chứa Anti-B 
Giếng 3: chứa Anti-AB
Giếng 4: chứa Anti-DVI-
Giếng 5: chứa Anti-DVI+ 
Giếng 6: chứa Ctl 
Giếng 7: chứa Anti-IgG 
Giếng 8: chứa AHG</t>
  </si>
  <si>
    <t>*Gel card ≥ 8 giếng, môi trường nước muối và enzyme, dùng cho phản ứng chéo, Autocontrol, định nhóm ABO bằng phương pháp hồng cầu mẫu</t>
  </si>
  <si>
    <t>*Dung dịch đệm có độ  mạnh ion thấp,  thành phần  chính là Glycine 1,37% và glucose 0,85%, dùng để pha loãng hồng cầu</t>
  </si>
  <si>
    <t xml:space="preserve">*Dung dịch được sử dụng để rửa hệ thống chất lỏng và đầu dò trong máy phân tích nhóm máu. </t>
  </si>
  <si>
    <t>*Bộ hồng cầu mẫu gồm  2 lọ A1 và B dùng cho định nhóm  máu ABO bằng phương pháp hồng cầu mẫu</t>
  </si>
  <si>
    <t>*Sàng lọc kháng thể bất thường
*Thành phần: Chứa hỗn dịch tế bào hồng cầu người nhóm máu O nồng độ 0,8%.</t>
  </si>
  <si>
    <t>*Chất kiểm chứng trong xét nghiệm xác định kháng nguyên nhóm máu hệ ABO, hệ Rh và hệ K, xét nghiệm xác định kháng thể tương ứng của hệ nhóm máu ABO, xét nghiệm phát hiện kháng thể bất thường bằng cả kỹ thuật enzyme và kỹ thuật kháng globulin và, xét nghiệm hòa hợp nhóm máu hệ ABO</t>
  </si>
  <si>
    <t>2x25cards</t>
  </si>
  <si>
    <t>2x100ml</t>
  </si>
  <si>
    <t>12x125ml</t>
  </si>
  <si>
    <t>2x10ml</t>
  </si>
  <si>
    <t>3x10ml</t>
  </si>
  <si>
    <t>4x6ml</t>
  </si>
  <si>
    <t>Card</t>
  </si>
  <si>
    <t>Lô 9: Bộ hóa chất xét nghiệm phân tích nhóm máu bán tự động bằng phương pháp gelcard</t>
  </si>
  <si>
    <t>*Gel card ≥ 8 giếng, định nhóm ABO và Rh bằng phương pháp huyết thanh mẫu và xét nghiệm coombs trực tiếp dành riêng cho trẻ sơ sinh.
*Thành phần:
Giếng 1: chứa Anti-A
Giếng 2: chứa Anti-B
Giếng 3: chứa Anti-AB
Giếng 4: chứa Anti-DVI-
Giếng 5: chứa Anti-DVI+
Giếng 6: chứa Ctl
Giếng 7: chứa Anti-IgG
Giếng 8: chứa AHG</t>
  </si>
  <si>
    <t>Lô 10: Bộ hóa chất xét nghiệm phân tích nước tiểu tự động 16 thông số</t>
  </si>
  <si>
    <t>Hóa chất xét nghiệm nước tiểu cho máy phân tích nước tiểu tự động</t>
  </si>
  <si>
    <t>Hóa chất chuẩn máy phân tích nước tiểu tự động</t>
  </si>
  <si>
    <t xml:space="preserve">Dung dịch rửa máy phân tích nước tiểu tự động </t>
  </si>
  <si>
    <t>Ống nghiệm đựng mẫu nước tiểu sử dụng cho máy phân tích nước tiểu tự động</t>
  </si>
  <si>
    <t>*Que thử nước tiểu cho máy phân tích nước tiểu tự động.</t>
  </si>
  <si>
    <t>450 test/ Hộp</t>
  </si>
  <si>
    <t>Test</t>
  </si>
  <si>
    <t>*Dùng để hiệu chuẩn máy, gồm 4 loại : Calibrator 1, 2, 3, 4.</t>
  </si>
  <si>
    <t>4x230 ml/ Hộp</t>
  </si>
  <si>
    <t>*Dùng để rửa máy
*Thành phần: 3.5% Hexadecyltrimethylammonium Hydrogen Sulfate, 3.5% Magnesium Chloridehexxahydrate Surfactant</t>
  </si>
  <si>
    <t>4x26 ml/ Hộp</t>
  </si>
  <si>
    <t>*Ống nghiệm trong suốt đựng mẫu nước tiểu, có nắp đậy bằng nhựa, kích thước 16x100mm</t>
  </si>
  <si>
    <t>250 cái/ gói</t>
  </si>
  <si>
    <t>Lô 11: Bộ hoá chất Máy cấy máu tự động sử dụng cho Máy Bactec FX (Hoặc tương thích với Máy Bactec FX)</t>
  </si>
  <si>
    <t>Chai cấy máu hiếu khí trẻ em chai nhựa</t>
  </si>
  <si>
    <t>Chai cấy máu cấy nấm, cấy vi khuẩn lao</t>
  </si>
  <si>
    <t>*Chai cấy máu hiếu khí trẻ em bằng nhựa có hạt Resin.</t>
  </si>
  <si>
    <t>50 Chai/ Hộp</t>
  </si>
  <si>
    <t>Chai</t>
  </si>
  <si>
    <t>*Chai cấy máu chuyên dùng cấy nấm, cấy lao</t>
  </si>
  <si>
    <t>Lô 12: Bộ hóa chất xét nghiệm định danh, kháng sinh đồ tự động</t>
  </si>
  <si>
    <t>Hóa chất tích hợp trên card dùng cho xét nghiệm định danh vi nấm</t>
  </si>
  <si>
    <t>Hóa chất tích hợp trên card dùng cho xét nghiệm định danh và kháng sinh đồ vi khuẩn Gram âm</t>
  </si>
  <si>
    <t>Hóa chất tích hợp trên card dùng cho xét nghiệm định danh vi và kháng sinh đồ vi khuẩn Gram dương</t>
  </si>
  <si>
    <t>Hóa chất tích hợp trên card dùng cho xét nghiệm định danh và kháng sinh đồ vi khuẩn Streptococcus</t>
  </si>
  <si>
    <t>Canh trường định danh vi khuẩn</t>
  </si>
  <si>
    <t>Canh trường làm kháng sinh đồ vi khuẩn tự động</t>
  </si>
  <si>
    <t>Canh trường làm kháng sinh đồ vi khuẩn Streptococcus tự động</t>
  </si>
  <si>
    <t>Chất chỉ thị làm kháng sinh đồ vi khuẩn tự động</t>
  </si>
  <si>
    <t>Chỉ thị làm kháng sinh đồ vi khuẩn Streptococcus tự động</t>
  </si>
  <si>
    <t>Bộ độ đục chuẩn Phoenix hoặc tương đương</t>
  </si>
  <si>
    <t>*Dùng để định danh nhanh hầu hết các loại nấm men và các vi sinh vật giống nấm men.
*Panel gồm tối thiểu 45 giếng cơ chất hoá sinh và 2 giếng huỳnh quang.</t>
  </si>
  <si>
    <t>*Dùng để định danh nhanh và thử nghiệm độ nhạy cảm của các loại vi khuẩn Gram âm hiếu khí và kỵ khí.
*Có chứa các loại kháng sinh và 1 giếng kiểm soát sinh trưởng.</t>
  </si>
  <si>
    <t>*Dùng để định danh nhanh và thử nghiệm độ nhạy cảm của các loại vi khuẩn Gram dương hiếu khí và kỵ khí.
*Có chứa các loại kháng sinh và 1 giếng kiểm soát sinh trưởng.</t>
  </si>
  <si>
    <t>*Dùng để định danh nhanh và thử nghiệm độ nhạy cảm của các loài vi khuẩn Streptococcus
*Có chứa các loại kháng sinh và 1 giếng kiểm soát sinh trưởng.</t>
  </si>
  <si>
    <t>*Thành phần:  7.5g Potassium Chloride, 0.5g Calcium Chloride, 0.895g Tricine Glycine, Polysorbate 80 0.025%</t>
  </si>
  <si>
    <t xml:space="preserve">*Thành phần: 22g Canh trường Mueller Hinton, Polysorbate 80 0.01%. </t>
  </si>
  <si>
    <t>*Thành phần: Casein của Pancreatic Digest, Peptones và Supplement 29.2g; Thymidine Phosphorylase 100 IU, Polysorbate 80 0.1g</t>
  </si>
  <si>
    <t>*Thành phần: Redox Indicator  &lt; 3g, Redox Stabilizers &lt; 20g</t>
  </si>
  <si>
    <t>*Thành phần: Redox Indicator &lt; 1.5g, Redox Stabilizers &lt; 20g</t>
  </si>
  <si>
    <t>*Hóa chất dùng chuẩn máy đo độ đục</t>
  </si>
  <si>
    <t>25 Test/Hộp</t>
  </si>
  <si>
    <t>4.5 mL/ống, 100 ống/hộp</t>
  </si>
  <si>
    <t>8 mL/ống, 100 ống/hộp</t>
  </si>
  <si>
    <t>6 mL/lọ,10 lọ/hộp</t>
  </si>
  <si>
    <t>1 Bộ/hộp</t>
  </si>
  <si>
    <t>Lô 13: Bộ hóa chất xét nghiệm nhuộm Gram tự động</t>
  </si>
  <si>
    <t>Hoá chất Crystal Violet</t>
  </si>
  <si>
    <t>Hoá chất Fuchsin</t>
  </si>
  <si>
    <t>Hoá chất Iodine</t>
  </si>
  <si>
    <t>*Hoá chất để nhuộm gram phân biệt nhóm vi khuẩn gram dương và gram âm, nấm.
*Thành phần: Bột tím hòa tan, cồn, nước, chất bảo quản.</t>
  </si>
  <si>
    <t>*Hoá chất dùng trong phương pháp nhuộm gram phân biệt nhóm vi khuẩn gram dương và gram âm dựa trên cách bắt màu của vi khuẩn.
*Thành phần: Fuchsin, Cồn, Nước.</t>
  </si>
  <si>
    <t>*Hoá chất dùng để cố định màu vi khuẩn trong phương pháp nhuộm gram. I ốt làm tăng tính thấm màng tế bào giúp phân biệt nhóm vi khuẩn gram dương và gram âm, vi nấm.
*Thành phần: Iốt, Nước.</t>
  </si>
  <si>
    <t>500ml/hộp</t>
  </si>
  <si>
    <t>Lô 14: Bộ hóa chất xét nghiệm nhuộm Ziehl Neelsen tự động</t>
  </si>
  <si>
    <t>Thuốc nhuộm Ziehl Neelsen tự động</t>
  </si>
  <si>
    <t>Kit xét nghiệm vi khuẩn kháng cồn, kháng acid</t>
  </si>
  <si>
    <t>*Bộ thuốc nhuộm phát hiện trực khuẩn kháng acid.
*Thành phần: Dung dịch cố định, Fucshin, dung dịch tẩy màu acid cồn, Methylene.</t>
  </si>
  <si>
    <t>*Bộ thuốc nhuộm phát hiện trực khuẩn kháng acid bằng phương pháp huỳnh quang.
*Thành phần: Dung dịch cố định, Auramin, dung dịch tẩy màu, Thiazine.</t>
  </si>
  <si>
    <t>Hộp ≥ 1x200ml+1x200ml+1x200ml+1x200ml</t>
  </si>
  <si>
    <t>Hộp ≥ 1x200ml+1x100ml+1x100ml+1x200ml+1x100ml+1x100ml</t>
  </si>
  <si>
    <t>Lô 15: Bộ hóa chất xét nghiệm định danh vi khuẩn, nấm và làm kháng sinh đồ hoàn toàn tự động (thực hiện được kháng nấm đồ, định danh các vi khuẩn khó mọc)</t>
  </si>
  <si>
    <t>Hóa chất tích hợp trên card dùng cho xét nghiệm xác định kháng nấm đồ</t>
  </si>
  <si>
    <t>Hóa chất tích hợp trên card dùng cho xét nghiệm kháng sinh đồ vi khuẩn Streptococcus</t>
  </si>
  <si>
    <t>Hóa chất tích hợp trên card dùng cho xét nghiệm định danh vi khuẩn khó mọc</t>
  </si>
  <si>
    <t>Hóa chất tích hợp trên card dùng cho xét nghiệm định danh cầu khuẩn &amp; trực khuẩn gram dương</t>
  </si>
  <si>
    <t>Hóa chất tích hợp trên card dùng cho xét nghiệm định danh trực khuẩn gram âm</t>
  </si>
  <si>
    <t>Hóa chất tích hợp trên card dùng cho xét nghiệm kháng sinh đồ vi khuẩn gram âm.</t>
  </si>
  <si>
    <t>Hóa chất tích hợp trên card dùng cho xét nghiệm kháng sinh đồ vi khuẩn gram dương.</t>
  </si>
  <si>
    <t>Ống nhựa để pha loãng mẫu xét nghiệm</t>
  </si>
  <si>
    <t>Dung dịch pha loãng NaCl 0.45%</t>
  </si>
  <si>
    <t>*Thẻ chứa các giếng hóa chất/kháng sinh có thể xác định độ nhạy cảm của vi nấm đối với các loại  thuốc kháng nấm (&gt;=4 loại) cơ bản như: Amphotericin B, Caspofungin, Mycafungin, Fluconazole, Flucytosine…</t>
  </si>
  <si>
    <t>*Thẻ kháng sinh đồ nhóm liên cầu để thực hiện xác định nồng độ nhạy cảm với kháng sinh của nhóm liên cầu (Streptococcus spp). 
*Thẻ chứa các giếng phản ứng hóa học tương ứng với nhóm kháng sinh dành cho  Streptococcus spp như Ampicillin, Benzylpenicillin, Cefotaxime, Ceftriaxone, Chloramphenicol , Clindamycin, Erythromycin, Gentamicin,…</t>
  </si>
  <si>
    <t>*Thẻ chứa các giếng hóa chất phản ứng  có thể  định danh được nhiều loài  (&gt;25 loài) vi khuẩn gây bệnh hiếm gặp khó nuôi cấy như Neisseria spp, Haemophilus spp, Campylobacter spp, Moraxella spp, Aggregatibacter spp và một số loài vi khuẩn hiếm gặp khác.</t>
  </si>
  <si>
    <t>*Thẻ chứa các giếng hóa chất phản ứng  có thể  định danh được nhiều loại  vi nấm gây bệnh thường gặp (&gt;50 loài)</t>
  </si>
  <si>
    <t xml:space="preserve">*Thẻ chứa các giếng hóa chất phản ứng  có thể định danh được nhiều loại (≥120 loài) vi khuẩn gram dương (Gram Positive, cầu khuẩn, trực khuẩn) </t>
  </si>
  <si>
    <t xml:space="preserve">*Thẻ kháng sinh đồ Gram âm sử dụng để thực hiện xác định nồng độ nhạy cảm với kháng sinh của nhóm trực khuẩn gram âm hiếu khí  với các loại kháng sinh thông thường như: Amikacin MIC(2-64), Aztreonam, Cefepime,… </t>
  </si>
  <si>
    <t>*Thẻ kháng sinh đồ  Gram dương sử dụng để xác định nồng độ nhạy cảm với kháng sinh của nhóm vi khuẩn gram dương với các loại kháng sinh như: Ampicillin, Benzylpenicillin, Cefoxitin, Ciprofloxacin,…</t>
  </si>
  <si>
    <t>*Ống nhựa Plastic để pha loãng mẫu xét nghiệm, không nắp, kích thước (10-12x75-80mm), tiệt khuẩn.</t>
  </si>
  <si>
    <t>*Thành phần: 0.45 % Sodium Chloride</t>
  </si>
  <si>
    <t>Ống</t>
  </si>
  <si>
    <t>ml</t>
  </si>
  <si>
    <t>Lô 16: Bộ hóa chất xét nghiệm Elisa hoàn toàn tự động</t>
  </si>
  <si>
    <t>Kit xét nghiệm Chlamydia Pneumoniae IgM</t>
  </si>
  <si>
    <t>*Định tính và định lượng kháng thể IgM kháng Chlamydia Pneumoniae trong huyết thanh và huyết tương người.</t>
  </si>
  <si>
    <t>Kit xét nghiệm Chlamydia Pneumoniae IgG</t>
  </si>
  <si>
    <t xml:space="preserve">*Định tính và định lượng kháng thể IgG kháng Chlamydia Pneumoniae  trong huyết thanh và huyết tương người. </t>
  </si>
  <si>
    <t>Kit xét nghiệm Dengue IgG</t>
  </si>
  <si>
    <t>*Định tính và định lượng kháng thể Dengue IgG trong huyết thanh và huyết tương người.</t>
  </si>
  <si>
    <t>Kit xét nghiệm Dengue IgM</t>
  </si>
  <si>
    <t>*Định tính và định lượng kháng thể Dengue IgM trong huyết thanh và huyết tương người</t>
  </si>
  <si>
    <t>Kit xét nghiệm Legionella Pneumoniae IgM</t>
  </si>
  <si>
    <t>*Định tính và định lượng kháng thể IgM kháng Legionella Pneumoniae trong huyết thanh và huyết tương người.</t>
  </si>
  <si>
    <t>Kit xét nghiệm Legionella Pneumoniae IgG</t>
  </si>
  <si>
    <t>*Định tính và định lượng kháng thể IgG kháng Legionella Pneumoniae trong huyết thanh và huyết tương người.</t>
  </si>
  <si>
    <t>Kit xét nghiệm IgM Viêm não nhật bản</t>
  </si>
  <si>
    <t>* Xét nghiệm phát hiện kháng thể chống virus viêm não Nhật Bản loại IgM bằng kỹ thuật Elisa.Dùng cho mẫu máu hoặc dịch não tủy</t>
  </si>
  <si>
    <t>Kit xét nghiệm Ascaris IgG</t>
  </si>
  <si>
    <t>*Xét nghiệm tìm kháng thể IgG kháng Ascaris bằng kỹ thuật Elisa.</t>
  </si>
  <si>
    <t>Kit xét nghiệm Schistosoma IgG</t>
  </si>
  <si>
    <t>*Xét nghiệm tìm kháng thể IgG kháng Schistosoma bằng kỹ thuật Elisa.</t>
  </si>
  <si>
    <t>Kit xét nghiệm Toxocara IgG</t>
  </si>
  <si>
    <t>*Xét nghiệm tìm kháng thể IgG kháng Toxocara bằng kỹ thuật Elisa.</t>
  </si>
  <si>
    <t>Kit xét nghiệm Trichinella IgG</t>
  </si>
  <si>
    <t>*Xét nghiệm tìm kháng thể IgG kháng Trichinella bằng kỹ thuật Elisa.</t>
  </si>
  <si>
    <t>Kit xét nghiệm Echinococcus IgG</t>
  </si>
  <si>
    <t>*Xét nghiệm tìm kháng thể IgG kháng Echinococcus bằng kỹ thuật Elisa.</t>
  </si>
  <si>
    <t>Đầu col đen 1100 µl</t>
  </si>
  <si>
    <t>*Đầu col tiệt trùng, dùng 1 lần, phủ tĩnh điện, hút chính xác thể tích chất lỏng. Dùng cho máy Elisa tự động. Thể tích hút tối đa 1100 µl</t>
  </si>
  <si>
    <t>Đầu col đen 300 µl</t>
  </si>
  <si>
    <t>*Đầu col tiệt trùng, dùng 1 lần, phủ tĩnh điện, hút chính xác thể tích chất lỏng. Dùng cho máy Elisa tự động. Thể tích hút tối đa 300 µl</t>
  </si>
  <si>
    <t>Kit xét nghiệm PR3 sensitive</t>
  </si>
  <si>
    <t>*Xét nghiệm định lượng PR3</t>
  </si>
  <si>
    <t>Kit xét nghiệm MPO</t>
  </si>
  <si>
    <t>*Xét nghiệm định lượng MPO</t>
  </si>
  <si>
    <t>Kit xét nghiệm ds DNA loại IgG</t>
  </si>
  <si>
    <t>*Định lượng kháng thể tự miễn IgG kháng DNA mạch đôi (dsDNA) trong huyết thanh và huyết tương người.</t>
  </si>
  <si>
    <t>Kit xét nghiệm ANA</t>
  </si>
  <si>
    <t>*Định tính các tự kháng thể IgG kháng dsDNA, histone,SSA, SSB, Sm, Sm/RNP, Scl-70, Jo-1, tâm động (centromere) và các kháng nguyên khác  tách chiết từ nhân HEp-2 trong huyết thanh và huyết tương người.</t>
  </si>
  <si>
    <t>Kit xét nghiệm Paragonimus IgG</t>
  </si>
  <si>
    <t>*Xét nghiệm tìm kháng thể IgG kháng Paragonimus bằng kỹ thuật Elisa</t>
  </si>
  <si>
    <t>Kit xét nghiệm Clonorchis IgG</t>
  </si>
  <si>
    <t>*Xét nghiệm tìm kháng thể IgG kháng Clonorchis bằng kỹ thuật Elisa</t>
  </si>
  <si>
    <t>Kit xét nghiệm Strongyloides IgG</t>
  </si>
  <si>
    <t>*Xét nghiệm tìm kháng thể IgG kháng Strongyloides bằng kỹ thuật Elisa</t>
  </si>
  <si>
    <t>Kit xét nghiệm Fasciola IgG</t>
  </si>
  <si>
    <t>*Xét nghiệm tìm kháng thể IgG kháng Fasciola bằng kỹ thuật Elisa</t>
  </si>
  <si>
    <t>Kit xét nghiệm Cysticercosis IgG (T.Solium)</t>
  </si>
  <si>
    <t>*Xét nghiệm tìm kháng thể IgG kháng Cysticercosis bằng kỹ thuật Elisa</t>
  </si>
  <si>
    <t>Kit xét nghiệm E. histolytica IgG</t>
  </si>
  <si>
    <t>*Xét nghiệm tìm kháng thể IgG kháng  E. histolytica bằng kỹ thuật Elisa</t>
  </si>
  <si>
    <t>Kit xét nghiệm Gnathostoma</t>
  </si>
  <si>
    <t>*Xét nghiệm tìm kháng thể Gnathostoma bằng kỹ thuật Elisa</t>
  </si>
  <si>
    <t>Kit xét nghiệm Mycobacterium Tubercolosis</t>
  </si>
  <si>
    <t>*Xét nghiệm tìm kháng nguyên protein tái tổ hợp đặc hiệu TB (ESAT-6, CFP-10 và TB 7.7) phát hiện interferon-gamma (IFN-γ) bằng kỹ thuật Elisa</t>
  </si>
  <si>
    <t>Ống chứa mẫu bệnh phẩm dùng trong xét nghiệm định tính Mycobacterium Tubercolosis</t>
  </si>
  <si>
    <t>*Bao gồm:
- Ống TB-Feron Nil; 
- Ống TB-Feron TB Antigen và 
- Ống TB-Feron TB Mitogen</t>
  </si>
  <si>
    <t>Lô 17: Bộ hóa chất xét nghiệm miễn dịch tự động sử dụng cho Máy LIAISON XL (Hoặc tương thích với Máy Liaison XL)</t>
  </si>
  <si>
    <t>Hoá chất xét nghiệm Anti-HBc IgM</t>
  </si>
  <si>
    <t>Chất kiểm chuẩn cho xét nghiệm Anti-HBc IgM</t>
  </si>
  <si>
    <t>Hoá chất định xét nghiệm HBeAg</t>
  </si>
  <si>
    <t>Chất kiểm chuẩn cho xét nghiệm HBeAg</t>
  </si>
  <si>
    <t>Hoá chất xét nghiệm HAV IgM</t>
  </si>
  <si>
    <t>Chất kiểm chuẩn cho xét nghiệm HAV IgM</t>
  </si>
  <si>
    <t>Hoá chất xét nghiệm hGH</t>
  </si>
  <si>
    <t>Chất kiểm chuẩn cho xét nghiệm hGH</t>
  </si>
  <si>
    <t>Hoá chất xét nghiệm Cardiolipin IgG</t>
  </si>
  <si>
    <t>Chất kiểm chuẩn cho xét nghiệm Cardiolipin IgG</t>
  </si>
  <si>
    <t>Hoá chất xét nghiệm Cardiolipin IgM</t>
  </si>
  <si>
    <t>Chất kiểm chuẩn cho xét nghiệm Cardiolipin IgM</t>
  </si>
  <si>
    <t>Hoá chất xét nghiệm EBV IgM</t>
  </si>
  <si>
    <t>Chất kiểm chuẩn cho xét nghiệm EBV IgM</t>
  </si>
  <si>
    <t>Hoá chất xét nghiệm VCA IgG</t>
  </si>
  <si>
    <t>Chất kiểm chuẩn cho xét nghiệm VCA IgG</t>
  </si>
  <si>
    <t>Hóa chất xét nghiệm Chlamydia Trachomatis IgA</t>
  </si>
  <si>
    <t>Chất kiểm chuẩn cho xét nghiệm Chlamydia Trachomatis IgA</t>
  </si>
  <si>
    <t>Hoá chất xét nghiệm CMV IgG</t>
  </si>
  <si>
    <t>Chất kiểm chuẩn cho xét nghiệm CMV IgG</t>
  </si>
  <si>
    <t xml:space="preserve">Hoá chất xét nghiệm CMV IgM </t>
  </si>
  <si>
    <t>Chất kiểm chuẩn cho xét nghiệm CMV IgM</t>
  </si>
  <si>
    <t>Hóa chất xét nghiệm HSV-1/2 IgG</t>
  </si>
  <si>
    <t>Chất kiểm chuẩn cho xét nghiệm HSV-1/2 IgG</t>
  </si>
  <si>
    <t>Hóa chất xét nghiệm HSV-1/2 IgM</t>
  </si>
  <si>
    <t>Chất kiểm chuẩn cho xét nghiệm HSV-1/2 IgM</t>
  </si>
  <si>
    <t>Bộ Kit bảo dưỡng máy</t>
  </si>
  <si>
    <t>Dung dịch kiểm tra hệ thống</t>
  </si>
  <si>
    <t>Hoá chất xét nghiệm IGF-I</t>
  </si>
  <si>
    <t>Chất kiểm chuẩn cho xét nghiệm IGF-I</t>
  </si>
  <si>
    <t>Hóa chất xét nghiệm Mycoplasma Pneumoniae IgG</t>
  </si>
  <si>
    <t>Chất kiểm chuẩn cho xét nghiệm Mycoplasma Pneumoniae IgG</t>
  </si>
  <si>
    <t>Hóa chất xét nghiệm Mycoplasma Pneumoniae IgM</t>
  </si>
  <si>
    <t>Chất kiểm chuẩn cho xét nghiệm Mycoplasma Pneumoniae IgM</t>
  </si>
  <si>
    <t>Hoá chất xét nghiệm Calprotectin</t>
  </si>
  <si>
    <t>Chất kiểm chuẩn cho xét nghiệm Calprotectin</t>
  </si>
  <si>
    <t>Dung dịch rửa hệ thống</t>
  </si>
  <si>
    <t>Cóng phản ứng</t>
  </si>
  <si>
    <t>Chất mồi phản ứng</t>
  </si>
  <si>
    <t>Đầu côn sử dụng một lần</t>
  </si>
  <si>
    <t>Cóng phản ứng dùng một lần</t>
  </si>
  <si>
    <t>*Xét nghiệm định tính kháng thể kháng kháng nguyên lõi virus viêm gan B
*Sử dụng tương thích với máy Liaison XL</t>
  </si>
  <si>
    <t>*Chất kiểm chuẩn cho xét nghiệm Anti-HBc IgM
*Sử dụng tương thích với máy Liaison XL</t>
  </si>
  <si>
    <t>*Xét nghiệm định tính kháng nguyên e của virus viêm gan B
*Sử dụng tương thích với máy Liaison XL</t>
  </si>
  <si>
    <t>*Chất kiểm chuẩn cho xét nghiệm HBeAg
*Sử dụng tương thích với máy Liaison XL</t>
  </si>
  <si>
    <t>*Xét nghiệm kháng thể viêm gan HAV
*Sử dụng tương thích với máy Liaison XL</t>
  </si>
  <si>
    <t>*Chất kiểm chuẩn cho xét nghiệm HAV IgM
*Sử dụng tương thích với máy Liaison XL</t>
  </si>
  <si>
    <t>*Xét nghiệm định lượng hormon tăng trưởng - chẩn đoán rối loạn tăng trưởng: dậy thì muộn, chậm lớn; tăng quá mức hormon: khổng lồ ở trẻ em hoặc to ngực ở người lớn; đánh giá điều trị thay thế hormon tăng trưởng.
*Sử dụng tương thích với máy Liaison XL</t>
  </si>
  <si>
    <t>*Chất kiểm chuẩn cho xét nghiệm hGH
*Sử dụng tương thích với máy Liaison XL</t>
  </si>
  <si>
    <t>*Xét nghiệm miễn dịch hóa phát quang bán định lượng kháng thể tự miễn chống lại nhóm Cardiolipin IgG
*Sử dụng tương thích với máy Liaison XL</t>
  </si>
  <si>
    <t>*Chất kiểm chuẩn cho xét nghiệm Cardiolipin IgG
*Sử dụng tương thích với máy Liaison XL</t>
  </si>
  <si>
    <t>*Xét nghiệm miễn dịch hóa phát quang bán định lượng kháng thể tự miễn chống lại nhóm Cardiolipin IgM
*Sử dụng tương thích với máy Liaison XL</t>
  </si>
  <si>
    <t>*Chất kiểm chuẩn cho xét nghiệm Cardiolipin IgM
*Sử dụng tương thích với máy Liaison XL</t>
  </si>
  <si>
    <t>*Xét nghiệm định lượng kháng thể IgM đặc hiệu với kháng nguyên vỏ capsid của virus Epstein-Barr
*Sử dụng tương thích với máy Liaison XL</t>
  </si>
  <si>
    <t>*Hóa chất kiểm chuẩn cho xét nghiệm định lượng kháng thể IgM đặc hiệu với kháng nguyên vỏ capsid của virus Epstein-Barr
*Sử dụng tương thích với máy Liaison XL</t>
  </si>
  <si>
    <t>*Xét nghiệm định lượng kháng thể IgG đặc hiệu với kháng nguyênvỏ capsid của virus Epstein-Barr
*Sử dụng tương thích với máy Liaison XL</t>
  </si>
  <si>
    <t>*Hóa chất kiểm chuẩn cho xét nghiệm định lượng kháng thể IgG đặc hiệu với kháng nguyên vỏ capsid của virus Epstein-Barr
*Sử dụng tương thích với máy Liaison XL</t>
  </si>
  <si>
    <t>*Xét nghiệm định tính kháng thể đặc hiệu IgA với Chlamydia Trachomatis - vi khuẩn gây bệnh lậu.
*Sử dụng tương thích với máy Liaison XL</t>
  </si>
  <si>
    <t>*Chất kiểm chuẩn cho xét nghiệm Chlamydia Trachomatis IgA
*Sử dụng tương thích với máy Liaison XL</t>
  </si>
  <si>
    <t>*Xét nghiệm định lượng kháng thể IgG đặc hiệu với virus Cytomegalo
*Sử dụng tương thích với máy Liaison XL</t>
  </si>
  <si>
    <t>*Hóa chất kiểm chuẩn cho xét nghiệm định lượng kháng thể IgG đặc hiệu với virus Cytomegalo
*Sử dụng tương thích với máy Liaison XL</t>
  </si>
  <si>
    <t>*Xét nghiệm bán định lượng kháng thể IgM đặc hiệu với virus Cytomegalo
*Sử dụng tương thích với máy Liaison XL</t>
  </si>
  <si>
    <t>*Hóa chất kiểm chuẩn cho xét nghiệm bán định lượng kháng thể IgM đặc hiệu với virus Cytomegalo
*Sử dụng tương thích với máy Liaison XL</t>
  </si>
  <si>
    <t>*Xét nghiệm định tính kháng thể IgG đặc hiệu với Herpes Simplex Virus Type 1 và/hoặc 2.
*Sử dụng tương thích với máy Liaison XL</t>
  </si>
  <si>
    <t>*Chất kiểm chuẩn cho xét nghiệm HSV-1/2 IgG
*Sử dụng tương thích với máy Liaison XL</t>
  </si>
  <si>
    <t>*Xét nghiệm định tính kháng thể IgM đặc hiệu với Herpes Simplex Virus Type 1 và/hoặc 2
*Sử dụng tương thích với máy Liaison XL</t>
  </si>
  <si>
    <t>*Chất kiểm chuẩn cho xét nghiệm HSV-1/2 IgM
*Sử dụng tương thích với máy Liaison XL</t>
  </si>
  <si>
    <t>*Bộ kit bảo dưỡng máy</t>
  </si>
  <si>
    <t>*Dung dịch kiểm tra hệ thống, tương thích với máy Liaison XL</t>
  </si>
  <si>
    <t>*Xét nghiệm định lương yếu tố tăng trưởng I giống Isulin (IGF-1)- đánh giá chức năng tuyến yên; chậm phát triển,  giảm mật độ xương; giảm lipid máu, giảm hoạt động thể lực…
*Sử dụng tương thích với máy Liaison XL</t>
  </si>
  <si>
    <t>*Chất kiểm chuẩn cho xét nghiệm IGF-I
*Sử dụng tương thích với máy Liaison XL</t>
  </si>
  <si>
    <t>*Xét nghiệm bán định lượng kháng thể đặc hiệu IgG với Mycoplasma Pneumoniae- Vi khuẩn gây viêm phổi và viêm đường hô hấp
*Sử dụng tương thích với máy Liaison XL.</t>
  </si>
  <si>
    <t>*Chất kiểm chuẩn cho xét nghiệm Mycoplasma Pneumoniae IgG
*Sử dụng tương thích với máy Liaison XL</t>
  </si>
  <si>
    <t>*Xét nghiệm định tính kháng thể đặc hiệu IgM với Mycoplasma Pneumoniae- Vi khuẩn gây viêm phổi và viêm đường hô hấp.
*Sử dụng tương thích với máy Liaison XL</t>
  </si>
  <si>
    <t>*Chất kiểm chuẩn cho xét nghiệm Mycoplasma Pneumoniae IgM
*Sử dụng tương thích với máy Liaison XL</t>
  </si>
  <si>
    <t>*Xét nghiệm hỗ trợ chẩn đoán viêm đại tràng
*Sử dụng tương thích với máy Liaison XL</t>
  </si>
  <si>
    <t>*Chất kiểm chuẩn cho Xét nghiệm Calprotectin
*Sử dụng tương thích với máy Liaison XL</t>
  </si>
  <si>
    <t>*Dung dịch rửa hệ thống, sử dụng để rửa giữa các xét nghiệm
*Sử dụng tương thích với máy Liaison XL</t>
  </si>
  <si>
    <t xml:space="preserve">*Cóng phản ứng </t>
  </si>
  <si>
    <t>*Chất mồi phản ứng. Dạng dung dịch, gồm 3 bộ
*Sử dụng tương thích với máy Liaison XL</t>
  </si>
  <si>
    <t>*Đầu côn sử dụng một lần,tương thích với máy Liaison XL</t>
  </si>
  <si>
    <t>*Cóng phản ứng dùng một lần tương thích với máy Liaison XL</t>
  </si>
  <si>
    <t>96 test/ hộp</t>
  </si>
  <si>
    <t>Hộp/ 960 cái</t>
  </si>
  <si>
    <t>Hộp/960 cái</t>
  </si>
  <si>
    <t>2x96 Tests/Hộp</t>
  </si>
  <si>
    <t>[100 ống Nil+100 ống TB Ag+100 ống Mitogen]/Hộp</t>
  </si>
  <si>
    <t>50test</t>
  </si>
  <si>
    <t>2x0.7ml+2x0.5ml</t>
  </si>
  <si>
    <t>100test</t>
  </si>
  <si>
    <t>2x4ml+2x3.5ml</t>
  </si>
  <si>
    <t>2x0.7ml+2x0.7ml</t>
  </si>
  <si>
    <t>2x1.5ml+2x1.5ml</t>
  </si>
  <si>
    <t>2x2.8ml+2x2.8ml</t>
  </si>
  <si>
    <t>2x0.65ml+2x0.65ml</t>
  </si>
  <si>
    <t>2x0.9ml+2x0.9ml</t>
  </si>
  <si>
    <t>100tests</t>
  </si>
  <si>
    <t>2x0.8ml+2x0.8ml</t>
  </si>
  <si>
    <t>2x1.3ml+2x1.3ml</t>
  </si>
  <si>
    <t>2x1.2ml+2x1.2ml</t>
  </si>
  <si>
    <t>10x3.5ml+2x85ml+1integrated</t>
  </si>
  <si>
    <t>10x3.5mL+2integrated</t>
  </si>
  <si>
    <t>2x1ml+2x1ml</t>
  </si>
  <si>
    <t>2x0.5ml+2x0.5ml</t>
  </si>
  <si>
    <t>2x1mL+2x1mL</t>
  </si>
  <si>
    <t>6x1L/hộp</t>
  </si>
  <si>
    <t>6x64</t>
  </si>
  <si>
    <t>12x2ml</t>
  </si>
  <si>
    <t>3x230ml+3x230ml</t>
  </si>
  <si>
    <t>576cái/hộp - 12 hộp/thùng</t>
  </si>
  <si>
    <t>1800Cuvettes/túi</t>
  </si>
  <si>
    <t>Lô 18: Bộ hóa chất xét nghiệm miễn dịch tự động sử dụng cho Máy hãng Abbott, Model:Architert i2000SR (Hoặc tương thích với Máy Architert i2000SR)</t>
  </si>
  <si>
    <t>Dung dịch tách thuốc nhuộm</t>
  </si>
  <si>
    <t>Hoá chất nội kiểm xét nghiệm định tính kháng nguyên, kháng thể HIV</t>
  </si>
  <si>
    <t>Hoá chất xét nghiệm định tính kháng nguyên, kháng thể HIV</t>
  </si>
  <si>
    <t>Hoá chất hiệu chuẩn xét nghiệm định tính kháng nguyên, kháng thể HIV</t>
  </si>
  <si>
    <t>Hoá chất hiệu chuẩn Rubella IgG</t>
  </si>
  <si>
    <t xml:space="preserve">Kit xét nghiệm Rubella IgG </t>
  </si>
  <si>
    <t xml:space="preserve">Hoá chất nội kiểm  Rubella IgG </t>
  </si>
  <si>
    <t>Hoá chất nội kiểm Anti HBs</t>
  </si>
  <si>
    <t>Kit xét nghiệm Anti HBs</t>
  </si>
  <si>
    <t>Hoá chất hiệu chuẩn Anti HCV</t>
  </si>
  <si>
    <t>Kit xét nghiệm Anti HCV</t>
  </si>
  <si>
    <t>Hoá chất nội kiểm Anti HCV</t>
  </si>
  <si>
    <t>Hoá chất hiệu chuẩn HBsAg</t>
  </si>
  <si>
    <t>Kit xét nghiệm HBsAg</t>
  </si>
  <si>
    <t>Hoá chất nội kiểm HBsAg</t>
  </si>
  <si>
    <t>Dung dịch rửa kim</t>
  </si>
  <si>
    <t>Kit xét nghiệm iVancomycin</t>
  </si>
  <si>
    <t>Hoá chất hiệu chuẩn iVancomycin</t>
  </si>
  <si>
    <t xml:space="preserve">Màng bọc thuốc thử </t>
  </si>
  <si>
    <t xml:space="preserve">Kit xét nghiệm Rubella IgM </t>
  </si>
  <si>
    <t>Kit xét nghiệm Syphilis TP</t>
  </si>
  <si>
    <t xml:space="preserve">Hoá chất nội kiểm Syphilis TP </t>
  </si>
  <si>
    <t>Hoá chất hiệu chuẩn Syphilis TP</t>
  </si>
  <si>
    <t xml:space="preserve">Hoá chất nội kiểm Toxo IgG </t>
  </si>
  <si>
    <t xml:space="preserve">Kit xét nghiệm Toxo IgG </t>
  </si>
  <si>
    <t>Hoá chất hiệu chuẩn Toxo IgG</t>
  </si>
  <si>
    <t xml:space="preserve">Hoá chất nội kiểm  Toxo IgM </t>
  </si>
  <si>
    <t>Kit xét nghiệm Toxo IgM</t>
  </si>
  <si>
    <t xml:space="preserve">Dung dịch phát quang hóa học </t>
  </si>
  <si>
    <t>Hóa chất kiểm tra chất lượng chung cho xét nghiệm miễn dịch (Technopath MCC - Multichem IA Plus Tri-Level (Assayed) hoặc tương đương)</t>
  </si>
  <si>
    <t>*Dung dịch Pre-Trigger một dung dịch Hydrogen Peroxide được sử dụng để tách thuốc nhuộm Acridinium ra khỏi liên hợp liên kết với phức hợp vi hạt.</t>
  </si>
  <si>
    <t>*Hoá chất hiệu chứng xét nghiệm miễn dịch vi hạt hoá phát quang để phát hiện định tính đồng thời kháng nguyên HIV p24 và các kháng thể kháng virus gây suy giảm miễn dịch ở người loại 1 và/hoặc loại 2 (HIV-1/HIV-2) trong huyết thanh và huyết tương.</t>
  </si>
  <si>
    <t>*Xét nghiệm miễn dịch vi hạt hoá phát quang để phát hiện định tính đồng thời kháng nguyên HIV p24 và các kháng thể kháng virus gây suy giảm miễn dịch ở người loại 1 và/hoặc loại 2 (HIV-1/HIV-2) trong huyết thanh và huyết tương.</t>
  </si>
  <si>
    <t>*Hoá chất chuẩn xét nghiệm miễn dịch vi hạt hoá phát quang để phát hiện định tính đồng thời kháng nguyên HIV p24 và các kháng thể kháng virus gây suy giảm miễn dịch ở người loại 1 và/hoặc loại 2 (HIV-1/HIV-2) trong huyết thanh và huyết tương.</t>
  </si>
  <si>
    <t>*Hoá chất chuẩn xét nghiệm miễn dịch vi hạt hoá phát quang để định lượng và phát hiện định tính các kháng thể IgG kháng virus Rubella trong huyết thanh và huyết tương.</t>
  </si>
  <si>
    <t>*Xét nghiệm miễn dịch vi hạt hoá phát quang để định lượng và phát hiện định tính các kháng thể IgG kháng virus Rubella trong huyết thanh và huyết tương.</t>
  </si>
  <si>
    <t>*Hoá chất hiệu chứng xét nghiệm miễn dịch vi hạt hoá phát quang để định lượng và phát hiện định tính các kháng thể IgG kháng virus Rubella trong huyết thanh và huyết tương.</t>
  </si>
  <si>
    <t>*Hoá chất hiệu chứng xét nghiệm miễn dịch vi hạt hoá phát quang để định lượng kháng thể kháng kháng nguyên bề mặt viêm gan B (anti-HBs) trong huyết thanh và huyết tương.</t>
  </si>
  <si>
    <t>*Xét nghiệm miễn dịch vi hạt hoá phát quang để định lượng kháng thể kháng kháng nguyên bề mặt viêm gan B (anti-HBs) trong huyết thanh và huyết tương.</t>
  </si>
  <si>
    <t>*Hoá chất chuẩn xét nghiệm miễn dịch vi hạt hoá phát quang để phát hiện định tính kháng thể kháng virus viêm gan C (anti-HCV) trong huyết thanh và huyết tương.</t>
  </si>
  <si>
    <t>*Xét nghiệm miễn dịch vi hạt hoá phát quang để phát hiện định tính kháng thể kháng virus viêm gan C (anti-HCV) trong huyết thanh và huyết tương.</t>
  </si>
  <si>
    <t>*Hoá chất hiệu chứng xét nghiệm miễn dịch vi hạt hoá phát quang để phát hiện định tính kháng thể kháng virus viêm gan C (anti-HCV) trong huyết thanh và huyết tương.</t>
  </si>
  <si>
    <t>*Dung dịch rửa có chứa muối đệm Phosphate dùng cho hệ thống máy xét nghiệm miễn dịch.</t>
  </si>
  <si>
    <t>*Hoá chất chuẩn xét nghiệm miễn dịch vi hạt hoá phát quang định tính kháng nguyên bề mặt viêm gan B (HBsAg) trong mẫu huyết thanh và huyết tương.</t>
  </si>
  <si>
    <t>*Xét nghiệm miễn dịch vi hạt hoá phát quang định tính kháng nguyên bề mặt viêm gan B (HBsAg) trong mẫu huyết thanh và huyết tương.</t>
  </si>
  <si>
    <t>*Hoá chất hiệu chứng xét nghiệm miễn dịch vi hạt hoá phát quang định tính kháng nguyên bề mặt viêm gan B (HBsAg) trong mẫu huyết thanh và huyết tương.</t>
  </si>
  <si>
    <t>*Nước rửa kim sử dụng cho máy miễn dịch tự động</t>
  </si>
  <si>
    <t>*Hoá chất chuẩn các xét nghiệm miễn dịch invitro vi hạt hóa phát quang định lượng Vancomycin trong huyết thanh hay huyết tương.</t>
  </si>
  <si>
    <t>*Cóng phản ứng xét nghiệm miễn dịch.</t>
  </si>
  <si>
    <t>*Hoá chất chuẩn xét nghiệm miễn dịch vi hạt hoá phát quang để định lượng Vancomycin trong huyết thanh và huyết tương.</t>
  </si>
  <si>
    <t>*Màng có các khe được sử dụng để ngăn chặn sự bay hơi và nhiễm bẩn của thuốc thử, đồng thời đảm bảo tính nguyên vẹn của thuốc thử.</t>
  </si>
  <si>
    <t>*Xét nghiệm miễn dịch vi hạt hoá phát quang để phát hiện định tính kháng thể IgM kháng virus Rubella trong huyết thanh và huyết tương.</t>
  </si>
  <si>
    <t>*Xét nghiệm miễn dịch vi hạt hoá phát quang để phát hiện định tính kháng thể kháng Treponema Pallidum (TP) trong huyết thanh và huyết tương.</t>
  </si>
  <si>
    <t>*Hoá chất hiệu chứng xét nghiệm miễn dịch vi hạt hoá phát quang để phát hiện định tính kháng thể kháng Treponema Pallidum (TP) trong huyết thanh và huyết tương.</t>
  </si>
  <si>
    <t>*Hoá chất chuẩn xét nghiệm miễn dịch vi hạt hoá phát quang để phát hiện định tính kháng thể kháng Treponema Pallidum (TP) trong huyết thanh và huyết tương.</t>
  </si>
  <si>
    <t>*Hoá chất hiệu chứng xét nghiệm miễn dịch vi hạt hoá phát quang định lượng kháng thể IgG kháng Toxoplasma Gondii trong huyết thanh và huyết tương.</t>
  </si>
  <si>
    <t>*Xét nghiệm miễn dịch vi hạt hoá phát quang định lượng kháng thể IgG kháng Toxoplasma Gondii trong huyết thanh và huyết tương.</t>
  </si>
  <si>
    <t>*Hoá chất chuẩn xét nghiệm miễn dịch vi hạt hoá phát quang định lượng kháng thể IgG kháng Toxoplasma Gondii trong huyết thanh và huyết tương.</t>
  </si>
  <si>
    <t>*Hoá chất hiệu chứng xét nghiệm miễn dịch vi hạt hoá phát quang phát hiện định tính kháng thể IgM kháng Toxoplasma Gondii trong huyết thanh và huyết tương.</t>
  </si>
  <si>
    <t>*Xét nghiệm miễn dịch vi hạt hoá phát quang phát hiện định tính kháng thể IgM kháng Toxoplasma Gondii trong huyết thanh và huyết tương.</t>
  </si>
  <si>
    <t>*Dung dịch Trigger là dung dịch Natri Hydroxit được sử dụng để tạo ra phản ứng phát quang hóa học cung cấp kết quả đọc cuối cùng.</t>
  </si>
  <si>
    <t>*Mẫu chứng cho một số xét nghiệm miễn dịch.</t>
  </si>
  <si>
    <t>Hộp/4x975mL</t>
  </si>
  <si>
    <t>Hộp/4x8mL</t>
  </si>
  <si>
    <t>Hộp/100 test</t>
  </si>
  <si>
    <t>Hộp/1x4mL</t>
  </si>
  <si>
    <t>Hộp/6x4mL</t>
  </si>
  <si>
    <t>Hộp/3x8mL</t>
  </si>
  <si>
    <t>Hộp/2x8mL</t>
  </si>
  <si>
    <t>Hộp/2x4mL</t>
  </si>
  <si>
    <t>Hộp/4x25mL</t>
  </si>
  <si>
    <t>Hộp/8x500 cái</t>
  </si>
  <si>
    <t>Hộp/200 cái</t>
  </si>
  <si>
    <t>Hộp/12x5mL</t>
  </si>
  <si>
    <t>Lô 19: Bộ hóa chất xét nghiệm Máy tách chiết DNA/RNA tự động sử dụng cho Máy Genolution Inc. - Nextractor NX-48S (Hoặc tương thích với Máy NX-48S)</t>
  </si>
  <si>
    <t>Kit tách chiết DNA tự động (virus và vi khuẩn)</t>
  </si>
  <si>
    <t>Kit tách chiết RNA tự động</t>
  </si>
  <si>
    <t>*Dùng để tách chiết DNA từ vi khuẩn/virus từ bệnh phẩm lâm sàng.
*Tách chiết theo nguyên lý hạt từ
*Dùng cho máy tách chiết tự động Genolution.</t>
  </si>
  <si>
    <t>*Dùng để tách chiết RNA virus từ bệnh phẩm lâm sàng.
*Tách chiết theo nguyên lý hạt từ
*Dùng cho máy tách chiết tự động Genolution.</t>
  </si>
  <si>
    <t>48 test/hộp</t>
  </si>
  <si>
    <t xml:space="preserve">Hóa chất định lượng Albumin </t>
  </si>
  <si>
    <t>Hóa chất định lượng AFP</t>
  </si>
  <si>
    <t>Hóa chất định lượng Amylase</t>
  </si>
  <si>
    <t xml:space="preserve">Hóa chất định lượng ASO </t>
  </si>
  <si>
    <t xml:space="preserve">Hóa chất định lượng Uric Acid </t>
  </si>
  <si>
    <t>Hóa chất hiệu chuẩn β-hCG</t>
  </si>
  <si>
    <t>Hóa chất định lượng β-hCG</t>
  </si>
  <si>
    <t xml:space="preserve">Hóa chất định lượng Bilirubin trực tiếp </t>
  </si>
  <si>
    <t xml:space="preserve">Hóa chất định lượng Bilirubin toàn phần </t>
  </si>
  <si>
    <t>Hóa chất định lượng Calci</t>
  </si>
  <si>
    <t>Hóa chất định lượng C3</t>
  </si>
  <si>
    <t>Hóa chất định lượng C4</t>
  </si>
  <si>
    <t>Hóa chất hiệu chuẩn Cortisol</t>
  </si>
  <si>
    <t>Hóa chất định lượng Cortisol</t>
  </si>
  <si>
    <t>Hóa chất định lượng Creatine Kinase</t>
  </si>
  <si>
    <t>Hóa chất định lượng Creatinine</t>
  </si>
  <si>
    <t>Hóa chất định lượng CRP</t>
  </si>
  <si>
    <t>Hóa chất định lượng Cholesterol</t>
  </si>
  <si>
    <t>Chất chuẩn nước tiểu mức thấp/cao cho xét nghiệm điện giải</t>
  </si>
  <si>
    <t>Chất chuẩn huyết thanh mức thấp cho xét nghiệm điện giải</t>
  </si>
  <si>
    <t>Chất chuẩn huyết thanh mức cao cho xét nghiệm điện giải</t>
  </si>
  <si>
    <t>Dung dịch đệm ISE</t>
  </si>
  <si>
    <t>Hóa chất điện giải cho điện cực tham chiếu</t>
  </si>
  <si>
    <t xml:space="preserve">Dung dịch rửa dùng cho máy phân tích sinh hóa (Cleaning Solution hoặc tương đương) </t>
  </si>
  <si>
    <t>Chất chuẩn chuẩn điện giải mức giữa</t>
  </si>
  <si>
    <t xml:space="preserve">Hóa chất hiệu chuẩn Estradiol </t>
  </si>
  <si>
    <t>Hóa chất định lượng Estradiol</t>
  </si>
  <si>
    <t xml:space="preserve">Hóa chất hiệu chuẩn Ferritin </t>
  </si>
  <si>
    <t>Hóa chất định lượng Ferritin</t>
  </si>
  <si>
    <t>Hóa chất hiệu chuẩn FSH</t>
  </si>
  <si>
    <t>Hóa chất định lượng FSH</t>
  </si>
  <si>
    <t>Hóa chất hiệu chuẩn T3 tự do</t>
  </si>
  <si>
    <t>Hóa chất định lượng T3 tự do</t>
  </si>
  <si>
    <t>Hóa chất hiệu chuẩn T4 tự do</t>
  </si>
  <si>
    <t>Hóa chất định lượng T4 tự do</t>
  </si>
  <si>
    <t>Hóa chất định lượng Gamma-Glutamyl Transferase</t>
  </si>
  <si>
    <t>Hóa chất định lượng Glucose</t>
  </si>
  <si>
    <t xml:space="preserve">Hóa chất định lượng Aspartate Aminotrans Ferase </t>
  </si>
  <si>
    <t xml:space="preserve">Hóa chất định lượng Alanine Aminotransferase </t>
  </si>
  <si>
    <t>Hóa chất định lượng HDL-c</t>
  </si>
  <si>
    <t xml:space="preserve">Hóa chất định lượng Immunoglobulin G </t>
  </si>
  <si>
    <t>Hóa chất định lượng Immunoglobulin M</t>
  </si>
  <si>
    <t xml:space="preserve">Hóa chất định lượng Immunoglobulin A </t>
  </si>
  <si>
    <t>Hóa chất định lượng Lactate</t>
  </si>
  <si>
    <t>Hóa chất định lượng LDH</t>
  </si>
  <si>
    <t>Hóa chất định lượng LDL-c</t>
  </si>
  <si>
    <t xml:space="preserve">Hóa chất hiệu chuẩn LH </t>
  </si>
  <si>
    <t xml:space="preserve">Hóa chất định lượng LH  </t>
  </si>
  <si>
    <t xml:space="preserve">Hóa chất định lượng Lipase </t>
  </si>
  <si>
    <t>Hóa chất định lượng Magnesium</t>
  </si>
  <si>
    <t>Hóa chất hiệu chuẩn Procalcitonin (PCT)</t>
  </si>
  <si>
    <t>Hóa chất định lượng Procalcitonin (PCT)</t>
  </si>
  <si>
    <t>Hóa chất định lượng Protein trong các dịch cơ thể</t>
  </si>
  <si>
    <t xml:space="preserve">Hóa chất định lượng Protein tòan phần </t>
  </si>
  <si>
    <t xml:space="preserve">Hóa chất hiệu chuẩn PTH </t>
  </si>
  <si>
    <t>Hóa chất định lượng PTH</t>
  </si>
  <si>
    <t>Hóa chất định lượng Alkalin Phosphat</t>
  </si>
  <si>
    <t>Hóa chất định lượng Phosphorus</t>
  </si>
  <si>
    <t xml:space="preserve">Hóa chất định lượng RF </t>
  </si>
  <si>
    <t>Hóa chất hiệu chuẩn RF</t>
  </si>
  <si>
    <t>Hóa chất định lượng Sắt</t>
  </si>
  <si>
    <t>Hóa chất hiệu chuẩn TSH</t>
  </si>
  <si>
    <t>Hóa chất định lượng TSH</t>
  </si>
  <si>
    <t xml:space="preserve">Hóa chất định lượng Transferrin </t>
  </si>
  <si>
    <t>Hóa chất hiệu chuẩn HS Troponin I</t>
  </si>
  <si>
    <t>Hóa chất định lượng HS Troponin I</t>
  </si>
  <si>
    <t xml:space="preserve">Hóa chất định lượng Triglyceride </t>
  </si>
  <si>
    <t>Hóa chất định lượng Urea</t>
  </si>
  <si>
    <t>Hóa chất hiệu chuẩn 25-OH Vitamin D</t>
  </si>
  <si>
    <t>Hóa chất định lượng 25-OH Vitamin D</t>
  </si>
  <si>
    <t>Dung dịch rửa dùng cho máy phân tích sinh hóa (Wash Solution hoặc tương đương)</t>
  </si>
  <si>
    <t>Hóa chất hiệu chuẩn HDL</t>
  </si>
  <si>
    <t>Hóa chất hiệu chuẩn LDL</t>
  </si>
  <si>
    <t>Hóa chất hiệu chuẩn cho các xét nghiệm Protein đặc biệt nhóm 1</t>
  </si>
  <si>
    <t>Hóa chất hiệu chuẩn cho các xét nghiệm sinh hóa thường quy</t>
  </si>
  <si>
    <t>Giếng phản ứng dùng cho máy phân tích miễn dịch</t>
  </si>
  <si>
    <t>Dung dịch rửa phản ứng cho máy phân tích miễn dịch</t>
  </si>
  <si>
    <t>Cơ chất phát quang sử dụng cho máy phân tích miễn dịch (Access Substrate hoặc tương đương)</t>
  </si>
  <si>
    <t>Dung dịch rửa cho máy phân tích miễn dịch (Citranox hoặc tương đương)</t>
  </si>
  <si>
    <t>Dung dịch rửa cho máy phân tích miễn dịch (Contrad 70 hoặc tương đương)</t>
  </si>
  <si>
    <t>Dung dịch kiểm tra hệ thống dùng cho máy phân tích miễn dịch (Access System Check Solution hoặc tương đương)</t>
  </si>
  <si>
    <t>Ống lấy mẫu 0.5 mL</t>
  </si>
  <si>
    <t>Ống lấy mẫu 2.0 mL</t>
  </si>
  <si>
    <t>HDL/LDL Cholesterol Control Serum</t>
  </si>
  <si>
    <t xml:space="preserve">Chất kiểm chứng cho các xét nghiệm miễn dịch mức 1 (có giá trị cho cả các xét nghiệm chỉ tố khối u) </t>
  </si>
  <si>
    <t xml:space="preserve">Chất kiểm chứng cho các xét nghiệm miễn dịch mức 2 (có giá trị cho cả các xét nghiệm chỉ tố khối u) </t>
  </si>
  <si>
    <t xml:space="preserve">Chất kiểm chứng cho các xét nghiệm miễn dịch mức 3 (có giá trị cho cả các xét nghiệm chỉ tố khối u) </t>
  </si>
  <si>
    <t xml:space="preserve">Chất kiểm chứng cho các xét nghiệm tim mạch mức 1, 2, 3 </t>
  </si>
  <si>
    <t>Hóa chất định lượng G6PD</t>
  </si>
  <si>
    <t>Hóa chất kiểm chứng G6PD</t>
  </si>
  <si>
    <t>*Hóa chất dùng cho xét nghiệm Albumin
*Phương pháp: Bromocresol Green (BCG).</t>
  </si>
  <si>
    <t xml:space="preserve"> 1x29mL </t>
  </si>
  <si>
    <t>*Hóa chất xét nghiệm miễn dịch enzym hai vị trí (“sandwich”) để định lượng Alpha-Fetoprotein (AFP).</t>
  </si>
  <si>
    <t>2x50test</t>
  </si>
  <si>
    <t>*Hóa chất dùng cho xét nghiệm α-Amylase
*Phương pháp: CNPG3.</t>
  </si>
  <si>
    <t xml:space="preserve"> 1x10ml </t>
  </si>
  <si>
    <t>*Hóa chất dùng cho xét nghiệm ASO 
*Phương pháp: Immunoturbidimetric.</t>
  </si>
  <si>
    <t xml:space="preserve"> 1x51ml+1x7ml </t>
  </si>
  <si>
    <t>*Hóa chất dùng cho xét nghiệm Uric Acid
*Phương pháp: Enzymatic Colour.</t>
  </si>
  <si>
    <t xml:space="preserve"> 1x30ml+ 1x12.5ml </t>
  </si>
  <si>
    <t>*Hoá chất chuẩn xét nghiệm định lượng Beta Human Chorionic Gonadotropin (β‑hCG).</t>
  </si>
  <si>
    <t>6x4mL</t>
  </si>
  <si>
    <t>*Hóa chất xét nghiệm miễn dịch enzym hai bước liên tiếp (“sandwich”) để định lượng Beta Human Chorionic Gonadotropin (β‑hCG) trong huyết thanh và huyết tương.</t>
  </si>
  <si>
    <t>*Hóa chất dùng cho xét nghiệm Bilirubin trực tiếp
*Phương pháp: DPD.</t>
  </si>
  <si>
    <t xml:space="preserve"> 1x6ml+1x6ml </t>
  </si>
  <si>
    <t>*Hóa chất dùng cho xét nghiệm Total Bilirubin
*Phương pháp: DPD.</t>
  </si>
  <si>
    <t xml:space="preserve"> 1x15ml+ 1x15ml </t>
  </si>
  <si>
    <t>*Hóa chất dùng cho xét nghiệm Calci
*Phương pháp: Arsenazo 3.</t>
  </si>
  <si>
    <t xml:space="preserve"> 1x15ml </t>
  </si>
  <si>
    <t>*Hóa chất dùng cho xét nghiệm C3
*Phương pháp: Immunoturbidimetric.</t>
  </si>
  <si>
    <t xml:space="preserve"> 1x10ml+ 1x8ml </t>
  </si>
  <si>
    <t>*Hóa chất dùng cho xét nghiệm C4; phương pháp: Immunoturbidimetric.</t>
  </si>
  <si>
    <t>*Hoá chất chuẩn xét nghiệm để định lượng Cortisol.</t>
  </si>
  <si>
    <t>*Hóa chất xét nghiệm miễn dịch enzym liên kết cạnh tranh (Competitive Binding Immunoenzymatic Assay) để định lượng Cortisol trong huyết thanh, huyết tương hay nước tiểu.</t>
  </si>
  <si>
    <t>*Hóa chất dùng cho xét nghiệm Creatine Kinase 
*Phương pháp dựa trên khuyến nghị của IFCC</t>
  </si>
  <si>
    <t xml:space="preserve"> 1x22mL + 1x4mL + 1x6mL </t>
  </si>
  <si>
    <t>*Hóa chất dùng cho xét nghiệm Creatinine
*Phương pháp: Kinetic Jaffe</t>
  </si>
  <si>
    <t xml:space="preserve"> 1x51ml+1x51ml </t>
  </si>
  <si>
    <t>*Hóa chất dùng cho xét nghiệm CRP
*Phương pháp: Immunoturbidimetric</t>
  </si>
  <si>
    <t xml:space="preserve"> 1x14ml+1x6ml </t>
  </si>
  <si>
    <t>*Hóa chất dùng cho xét nghiệm Cholesterol
*Phương pháp: CHO-POD</t>
  </si>
  <si>
    <t xml:space="preserve"> 1x22.5ml </t>
  </si>
  <si>
    <t>*Chất chuẩn nước tiểu mức thấp/cao dùng cho xét nghiệm điện giải.</t>
  </si>
  <si>
    <t>2x100ml+ 2x100ml</t>
  </si>
  <si>
    <t>*Chất chuẩn huyết thanh mức thấp cho xét nghiệm điện giải.</t>
  </si>
  <si>
    <t xml:space="preserve"> 100ml </t>
  </si>
  <si>
    <t>*Chất chuẩn huyết thanh mức cao dùng cho xét nghiệm điện giải.</t>
  </si>
  <si>
    <t xml:space="preserve"> 100mL </t>
  </si>
  <si>
    <t>*Hóa chất đệm điện giải</t>
  </si>
  <si>
    <t xml:space="preserve"> 2000ml </t>
  </si>
  <si>
    <t>*Hóa chất dùng cho xét nghiệm điện giải.</t>
  </si>
  <si>
    <t xml:space="preserve"> 1000ml </t>
  </si>
  <si>
    <t>*Dung dịch rửa. Thành phần: Hypochlorite</t>
  </si>
  <si>
    <t>450ml</t>
  </si>
  <si>
    <t>*Chất chuẩn chuẩn điện giải mức giữa</t>
  </si>
  <si>
    <t>*Hoá chất chuẩn xét nghiệm để định lượng Estradiol.</t>
  </si>
  <si>
    <t>4mL+5x2mL</t>
  </si>
  <si>
    <t>*Hóa chất xét nghiệm miễn dịch enzym liên kết cạnh tranh (Competitive Binding Immunoenzymatic Assay) để định lượng Estradiol trong huyết thanh và huyết tương.</t>
  </si>
  <si>
    <t xml:space="preserve">*Hoá chất chuẩn xét nghiệm để định lượng Ferritin </t>
  </si>
  <si>
    <t>*Hóa chất xét nghiệm miễn dịch enzym hai vị trí (“sandwich”) (Two-Site Immunoenzymatic (“sandwich”) Assay) để định lượng Ferritin trong huyết thanh và huyết tương.</t>
  </si>
  <si>
    <t>*Hóa chất chuẩn xét nghiệm để định lượng hormon kích thích nang noãn (Follicle Stimulating Hormone) FSH.</t>
  </si>
  <si>
    <t>*Hóa chất xét nghiệm miễn dịch enzym hai bước liên tiếp (kiểu “sandwich”) để định lượng hormon kích thích nang noãn (Follicle Stimulating Hormone) FSH trong huyết thanh và huyết tương.</t>
  </si>
  <si>
    <t xml:space="preserve">*Hoá chất chuẩn xét nghiệm để định lượng Triiodothyronine tự do (Free T3) </t>
  </si>
  <si>
    <t>6x2.5mL</t>
  </si>
  <si>
    <t>*Hóa chất xét nghiệm miễn dịch enzym hai bước (Two-Step Enzyme Immunoassay) để định lượng Triiodothyronine tự do (Free T3) trong huyết thanh và huyết tương.</t>
  </si>
  <si>
    <t>*Hoá chất chuẩn xét nghiệm để định lượng Thyroxine tự do (Free T4).</t>
  </si>
  <si>
    <t>*Hóa chất xét nghiệm miễn dịch enzym hai bước (Two-Step Enzyme Immunoassay) để định lượng Thyroxine tự do (Free T4) trong huyết thanh và huyết tương.</t>
  </si>
  <si>
    <t>*Hóa chất dùng cho xét nghiệm GGT
*Phương pháp dựa trên khuyến nghị của IFCC.</t>
  </si>
  <si>
    <t xml:space="preserve"> 1x40ml+ 1x40ml </t>
  </si>
  <si>
    <t>*Hóa chất dùng cho xét nghiệm Glucose
*Phương pháp: Hexokinase</t>
  </si>
  <si>
    <t xml:space="preserve"> 1x25ml+ 1x12.5ml </t>
  </si>
  <si>
    <t>*Hóa chất dùng cho xét nghiệm AST
*Phương pháp dựa trên khuyến nghị của IFCC.</t>
  </si>
  <si>
    <t>*Hóa chất dùng cho xét nghiệm ALT
*Phương pháp dựa trên khuyến nghị của IFCC.</t>
  </si>
  <si>
    <t xml:space="preserve"> 1x12ml+ 1x6ml </t>
  </si>
  <si>
    <t>*Hóa chất dùng cho xét nghiệm HDL-Cholesterol
*Phương pháp: Enzymatic Colour</t>
  </si>
  <si>
    <t xml:space="preserve"> 1x27ml+ 1x9ml </t>
  </si>
  <si>
    <t>*Hóa chất dùng cho xét nghiệm IgG
*Phương pháp: Immunoturbidimetric</t>
  </si>
  <si>
    <t xml:space="preserve"> 1x22ml+ 1x20ml </t>
  </si>
  <si>
    <t>*Hóa chất dùng cho xét nghiệm IgM
*Phương pháp: Immunoturbidimetric (đo độ đục miễn dịch)</t>
  </si>
  <si>
    <t xml:space="preserve"> 1x11ml+ 1x14ml</t>
  </si>
  <si>
    <t>*Hóa chất dùng cho xét nghiệm IgA
*Phương pháp: Immunoturbidimetric.</t>
  </si>
  <si>
    <t>*Hóa chất dùng cho xét nghiệm Lactate
*Phương pháp: Enzymatic Colour</t>
  </si>
  <si>
    <t xml:space="preserve"> 1x10mlR1+1xlyo </t>
  </si>
  <si>
    <t>*Hóa chất dùng cho xét nghiệm LDH
*Phương pháp dựa trên khuyến nghị của IFCC</t>
  </si>
  <si>
    <t xml:space="preserve"> 1x40ml+1x20ml </t>
  </si>
  <si>
    <t>*Hóa chất dùng cho xét nghiệm LDL-Cholesterol
*Phương pháp: Enzymatic Colour</t>
  </si>
  <si>
    <t>*Hoá chất chuẩn xét nghiệm để định lượng hormon hoàng thể hoá (LH).</t>
  </si>
  <si>
    <t>*Hóa chất xét nghiệm miễn dịch enzym hai bước liên tiếp (“sandwich”) để định lượng hormon hoàng thể hoá (LH) trong mẫu huyết thanh và huyết tương.</t>
  </si>
  <si>
    <t xml:space="preserve">*Hóa chất dùng cho xét nghiệm Lipase
*Phương pháp: Kinetic Colour </t>
  </si>
  <si>
    <t xml:space="preserve"> 2x10ml+ 2xlyo + 2x3.3ml + 1x3ml </t>
  </si>
  <si>
    <t>*Hóa chất dùng cho xét nghiệm Magnesium
*Phương pháp: Xylidyl Blue</t>
  </si>
  <si>
    <t xml:space="preserve"> 1x40ml </t>
  </si>
  <si>
    <t>*Hoá chất hiệu chuẩn xét nghiệm để định lượng Procalcitonin (PCT)</t>
  </si>
  <si>
    <t>7x2ml</t>
  </si>
  <si>
    <t>*Hóa chất xét nghiệm miễn dịch enzym hai bước liên tiếp (Sequential Two-Step Immunoenzymatic (“sandwich”))để định lượng Procalcitonin (PCT) trong huyết thanh và huyết tương.</t>
  </si>
  <si>
    <t>2x 50 test</t>
  </si>
  <si>
    <t>*Hóa chất dùng cho xét nghiệm Urinary/CSF Protein
*Phương pháp: Pyrogallol Red Molybdate</t>
  </si>
  <si>
    <t>4x19ml+1x3ml</t>
  </si>
  <si>
    <t>*Hóa chất dùng cho xét nghiệm Protein toàn phần
*Phương pháp: Biuret</t>
  </si>
  <si>
    <t xml:space="preserve"> 1x25ml+ 1x25ml </t>
  </si>
  <si>
    <t xml:space="preserve">*Hoá chất hiệu chuẩn xét nghiệm để định lượng hormon tuyến cận giáp không biến đổi (intact PTH) </t>
  </si>
  <si>
    <t>2x4mL+ 6x1mL</t>
  </si>
  <si>
    <t>*Hóa chất xét nghiệm miễn dịch enzym hai vị trí (“sandwich”) (Two-Site Immunoenzymatic (“sandwich”) Assay) để định lượng hormon tuyến cận giáp không biến đổi (intact PTH) trong huyết thanh và huyết tương.</t>
  </si>
  <si>
    <t>*Hóa chất dùng cho xét nghiệm ALP
*Phương pháp: dựa trên khuyến nghị của IFCC</t>
  </si>
  <si>
    <t xml:space="preserve"> 1x12ml+ 1x12ml </t>
  </si>
  <si>
    <t>*Hóa chất dùng cho xét nghiệm Inorganic Phosphorous (Phospho vô cơ)
*Phương pháp: Molybdate</t>
  </si>
  <si>
    <t>*Hóa chất dùng cho xét nghiệm RF Latex
*Phương pháp: Immunoturbidimetric</t>
  </si>
  <si>
    <t xml:space="preserve"> 1x24ml+ 1x8ml </t>
  </si>
  <si>
    <t>*Hoá chất chuẩn xét nghiệm Quantia RF bằng phương pháp đo độ đục.</t>
  </si>
  <si>
    <t>5x1mL</t>
  </si>
  <si>
    <t>*Hóa chất dùng cho xét nghiệm Sắt
*Phương pháp: TPTZ</t>
  </si>
  <si>
    <t xml:space="preserve"> 1x15ml+1x15ml </t>
  </si>
  <si>
    <t>*Hoá chất chuẩn xét nghiệm để định lượng hormon kích thích tuyến giáp ở người (Thyroid Stimulating Hormone - TSH)</t>
  </si>
  <si>
    <t>* Hóa chất xét nghiệm miễn dịch enzym hai vị trí (“sandwich”) (Two-Site Immunoenzymatic (“sandwich”) Assay) để định lượng hormon kích thích tuyến giáp ở người (Thyroid Stimulating Hormone - TSH) trong huyết thanh và huyết tương.</t>
  </si>
  <si>
    <t>2x100test</t>
  </si>
  <si>
    <t>*Hóa chất dùng cho xét nghiệm Transferrin
*Phương pháp: Immunoturbidimetric.</t>
  </si>
  <si>
    <t xml:space="preserve"> 1x7ml+1x8ml </t>
  </si>
  <si>
    <t>*Hoá chất chuẩn xét nghiệm để định lượng Troponin tim (cTnI)</t>
  </si>
  <si>
    <t>3x1.5mL+ 4x1mL</t>
  </si>
  <si>
    <t>*Hóa chất xét nghiệm miễn dịch enzym hai bước liên tiếp (“sandwich”) để định lượng Troponin tim (cTnI) trong huyết tương và huyết thanh.</t>
  </si>
  <si>
    <t>*Hóa chất dùng cho xét nghiệm Triglyceride
*Phương pháp: GPO-POD</t>
  </si>
  <si>
    <t xml:space="preserve"> 1x20ml+ 1x5ml </t>
  </si>
  <si>
    <t>*Hóa chất dùng cho xét nghiệm Urea/Urea Nitrogen
*Phương pháp: Urease/GLDH</t>
  </si>
  <si>
    <t xml:space="preserve"> 1x25ml+1x25ml </t>
  </si>
  <si>
    <t>*Hoá chất chuẩn xét nghiệm định lượng 25-Hydroxyvitamin D (25-OH vitamin D).</t>
  </si>
  <si>
    <t>6x1.4mL</t>
  </si>
  <si>
    <t>*Xét nghiệm miễn dịch vi hạt hoá phát quang để định lượng 25-Hydroxyvitamin D (25-OH vitamin D) trong huyết thanh và huyết tương.</t>
  </si>
  <si>
    <t>*Dung dịch rửa hệ thống.</t>
  </si>
  <si>
    <t>1x5 Lít</t>
  </si>
  <si>
    <t>*Hóa chất hiệu chuẩn cho xét nghiệm HDL.</t>
  </si>
  <si>
    <t>2x3ml</t>
  </si>
  <si>
    <t>*Hóa chất hiệu chuẩn cho xét nghiệm LDL</t>
  </si>
  <si>
    <t>2x1ml</t>
  </si>
  <si>
    <t>*Chất hiệu chuẩn cho các xét nghiệm miễn dịch độ đục sau đây: Immunoglobulin G, Immunoglobulin A, Immunoglobulin M, Transferrin, C3, C4, Anti-Streptolysin O, Ferritin.</t>
  </si>
  <si>
    <t>6x2ml</t>
  </si>
  <si>
    <t>*Hóa chất hiệu chuẩn cho các xét nghiệm sinh hóa thường quy</t>
  </si>
  <si>
    <t>1x5ml</t>
  </si>
  <si>
    <t>*Chất liệu Polypropylene; Dung tích tối đa 1 mL. Sử dụng cho máy DxI</t>
  </si>
  <si>
    <t>1000 cái/Túi</t>
  </si>
  <si>
    <t>*Thành phần: Muối đệm Tris, Chất hoạt động bề mặt, Natri Azide. Sử dụng cho máy DxI</t>
  </si>
  <si>
    <t>10L</t>
  </si>
  <si>
    <t>*Dung dịch đệm chứa chất Dioxetan Lumigen PPD, chất huỳnh quang và chất hoạt động bề mặt</t>
  </si>
  <si>
    <t>4x130mL</t>
  </si>
  <si>
    <t>*Dạng lỏng, màu vàng nhạt, pH 2.5, chứa acid hữu cơ.</t>
  </si>
  <si>
    <t>1 gallon</t>
  </si>
  <si>
    <t>*Thành phần: chứa các tác nhân rửa Nonionic, dạng lỏng, màu trắng, trong suốt.</t>
  </si>
  <si>
    <t>1L</t>
  </si>
  <si>
    <t>*Thành phần: Phosphatase kiềm, 1% albumin huyết thanh bò (BSA), 0,25% ProClin 300, &lt; 0,1% natri azide.</t>
  </si>
  <si>
    <t xml:space="preserve">*Hoá chất hiệu chứng xét nghiệm HDL-C, LDL-C
*Chất kiểm chứng dạng bột đông khô có nguồn gốc từ huyết thanh người. </t>
  </si>
  <si>
    <t>1x5ml+1x5ml</t>
  </si>
  <si>
    <t>*Nội kiểm miễn dịch mức 1</t>
  </si>
  <si>
    <t>1 x 5mL</t>
  </si>
  <si>
    <t>*Nội kiểm miễn dịch mức 2</t>
  </si>
  <si>
    <t>*Nội kiểm miễn dịch mức 3</t>
  </si>
  <si>
    <t>*Nội kiểm dùng cho xét nghiệm tim mạch 3 mức nồng độ</t>
  </si>
  <si>
    <t>2 x 3 x 3 ml</t>
  </si>
  <si>
    <t>*Hóa chất dùng cho xét nghiệm G6PDH</t>
  </si>
  <si>
    <t>4x60mL+1x60mL+1x15mL+1x1mL</t>
  </si>
  <si>
    <t>*Hóa chất kiểm chứng cho xét nghiệm định lượng G6PDH</t>
  </si>
  <si>
    <t>2x0.5mL</t>
  </si>
  <si>
    <t>*Thành phần: Polystyrene; 0.5 mL</t>
  </si>
  <si>
    <t>*Thành phần: Polystyrene; 2.0 mL</t>
  </si>
  <si>
    <t>Lô 21: Bộ hóa chất xét nghiện phân tích nước tiểu tự động sử dụng cho Máy hãng Siemens, Model: Clinitek Novus (Hoặc tương thích với Máy Clinitek Novus)</t>
  </si>
  <si>
    <t>*Que thử nước tiểu cho máy phân tích nước tiểu tự động.
*Sử dụng tương thích với máy Clinitek Novus.</t>
  </si>
  <si>
    <t>*Dùng để hiệu chuẩn máy, gồm 4 loại : Calibrator 1, 2, 3, 4.
*Sử dụng tương thích với máy Clinitek Novus.</t>
  </si>
  <si>
    <t>*Dùng để rửa máy
*Thành phần: 3.5% Hexadecyltrimethylammonium Hydrogen Sulfate, 3.5% Magnesium Chloridehexxahydrate Surfactant
*Sử dụng tương thích với máy Clinitek Novus</t>
  </si>
  <si>
    <t>Lô 22: Bộ hóa chất xét nghiệm phân tích ion đồ tự động sử dụng cho Máy Máy hãng Roche, Model: AVL 9180 (Hoặc tương thích với Máy Roche AVL 9180)</t>
  </si>
  <si>
    <t>Hộp thuốc dùng để chạy ion đồ</t>
  </si>
  <si>
    <t>Dung dịch làm sạch máy</t>
  </si>
  <si>
    <t>Sodium Electrode Conditioner (Dung dịch rửa điện cực Na+)</t>
  </si>
  <si>
    <t xml:space="preserve">Reference Electrode </t>
  </si>
  <si>
    <t>Sodium Electrode (Na+)</t>
  </si>
  <si>
    <t xml:space="preserve">Reference Electrode Housing </t>
  </si>
  <si>
    <t xml:space="preserve">Potassium Electrode (K+) </t>
  </si>
  <si>
    <t xml:space="preserve">Calcium Electrode(Ca++)  </t>
  </si>
  <si>
    <t>*Sử dụng để rửa và chuẩn các điện cực, chứa được chất thải cho máy; tương thích với máy ion đồ AVL9180</t>
  </si>
  <si>
    <t xml:space="preserve">*Sử dụng để làm sạch máy; tương thích với máy ion đồ AVL9180 </t>
  </si>
  <si>
    <t>*Dung dịch rửa; tương thích với máy ion đồ AVL9180</t>
  </si>
  <si>
    <t>*Điện cực tham chiếu; tương thích với máy ion đồ AVL9180</t>
  </si>
  <si>
    <t>*Điện cực Na+; tương thích với máy ion đồ AVL9180</t>
  </si>
  <si>
    <t>*Điện cực REF; tương thích với máy ion đồ AVL9180</t>
  </si>
  <si>
    <t>*Điện cực Kali; tương thích với máy ion đồ AVL9180</t>
  </si>
  <si>
    <t>*Điện cực Calcium; tương thích với máy ion đồ AVL9180</t>
  </si>
  <si>
    <t>620ml/ Hộp</t>
  </si>
  <si>
    <t>125 ml/ Hộp</t>
  </si>
  <si>
    <t>1 cái/ Hộp</t>
  </si>
  <si>
    <t>Hộp</t>
  </si>
  <si>
    <t>1 cái/hộp</t>
  </si>
  <si>
    <t>Lô 23: Bộ hóa chất xét nghiệm sử dụng cho Máy hãng Diamond, Model: Smartlyte (Hoặc tương thích với Máy Smartlyte)</t>
  </si>
  <si>
    <t>Dung dịch QC máy ion đồ</t>
  </si>
  <si>
    <t>*Thuốc thử điện giải (Na, K, Ca2+). Tương thích váy máy ion đồ Smartlyte</t>
  </si>
  <si>
    <t>*Dung dịch dùng để QC máy ion đồ. Dạng lỏng. Tương thích váy máy ion đồ Smartlyte</t>
  </si>
  <si>
    <t>10x3x1.8ml/ Hộp</t>
  </si>
  <si>
    <t>Lô 24: Bộ hóa chất xét nghiệm phân tích khi máu sử dụng cho Máy hãng Siemens, Model:Rapid Lab 348EX (Hoặc tương thích với Máy Rapid Lab 348EX )</t>
  </si>
  <si>
    <t>Hóa chất chạy mẫu sử dụng cho máy khí máu</t>
  </si>
  <si>
    <t>Hóa chất rửa sử dụng cho máy khí máu</t>
  </si>
  <si>
    <t>Bình khí Cal/Slope</t>
  </si>
  <si>
    <t>*Cung cấp điểm chuẩn cho pH điện giải Hct. Hóa chất đệm cho chạy mẫu; tương thích với máy khí máu Rapidlab 348EX. Đã bao gồm thay điện cực 4 tháng/lần</t>
  </si>
  <si>
    <t>4 Bộ/ Hộp</t>
  </si>
  <si>
    <t>*Rửa kim hút và đầu dò, các bộ phận liên quan đến mẫu; tương thích với máy khí máu Rapidlab 348EX</t>
  </si>
  <si>
    <t>2 Bình/ Hộp</t>
  </si>
  <si>
    <t>Lô 25: Bộ hóa chất xét nghiệm điện di bằng phương pháp điện di mao quản.</t>
  </si>
  <si>
    <t xml:space="preserve">Hóa chất điện di đạm </t>
  </si>
  <si>
    <t>Dung dịch đệm rửa máy điện di</t>
  </si>
  <si>
    <t>Dung dịch rửa máy điện di</t>
  </si>
  <si>
    <t>Hóa chất kiểm chuẩn điện di đạm Normal</t>
  </si>
  <si>
    <t>Hóa chất kiểm chuẩn điện di đạm Abnormal</t>
  </si>
  <si>
    <t>*Hóa chất điện di protein huyết thanh.
*Thành phần: SPE Buffrer, SPE Diluent</t>
  </si>
  <si>
    <t>1x500ml +3x20ml/ Hộp</t>
  </si>
  <si>
    <t xml:space="preserve">*Dung dịch đệm được sử dụng để phân tách các loại protein bằng phương pháp điện di.
*Thành phần: Maintenance Buffer. </t>
  </si>
  <si>
    <t>500ml/ Hộp</t>
  </si>
  <si>
    <t>*Hóa chất rửa để phân tách các loại protein bằng phương pháp điện di.
*Thành phần gồm Storage Buffer</t>
  </si>
  <si>
    <t xml:space="preserve">*Hóa chất Control cho xét nghiệm điện di protein. 
Thành phần: Cetrol Serum Control – Normal, là hỗn hợp huyết thanh người được xử lý bằng phương pháp làm đông khô. </t>
  </si>
  <si>
    <t>10x2mL</t>
  </si>
  <si>
    <t xml:space="preserve">*Hóa chất Control cho xét nghiệm điện di protein. 
Thành phần: Cetrol Serum Control – Abnormal, là hỗn hợp huyết thanh người được xử lý bằng phương pháp làm đông khô. </t>
  </si>
  <si>
    <t>Lô 27: Bộ hóa chất xét nghiệm miễn dịch phân tích tự động sử dụng cho Máy hãng Abbott, Model:Architert i2000SR (Hoặc tương thích với Máy Architert i2000SR)</t>
  </si>
  <si>
    <t>Hóa chất hiệu chuẩn AFP</t>
  </si>
  <si>
    <t>Hóa chất hiệu chuẩn Cyclosporin</t>
  </si>
  <si>
    <t>Hóa chất định lượng Cyclosporin</t>
  </si>
  <si>
    <t xml:space="preserve">Cyclosporin Precip  </t>
  </si>
  <si>
    <t>Hóa chất hiệu chuẩn Estradiol</t>
  </si>
  <si>
    <t>Hóa chất hiệu chuẩn LH</t>
  </si>
  <si>
    <t>Hóa chất định lượng LH</t>
  </si>
  <si>
    <t>Hóa chất nội kiểm Procalcitonin (PCT)</t>
  </si>
  <si>
    <t>Hóa chất hiệu chuẩn PTH</t>
  </si>
  <si>
    <t>Hóa chất nội kiểm PTH</t>
  </si>
  <si>
    <t>Hóa chất hiệu chuẩn Tacrolimus</t>
  </si>
  <si>
    <t>Hóa chất định lượng Tacrolimus</t>
  </si>
  <si>
    <t xml:space="preserve">Tacrolimus Whole Blood </t>
  </si>
  <si>
    <t>Hóa chất hiệu chuẩn CK-MB</t>
  </si>
  <si>
    <t>Hóa chất định lượng CK-MB</t>
  </si>
  <si>
    <t>Cốc đựng mẫu</t>
  </si>
  <si>
    <t>*Hoá chất chuẩn xét nghiệm miễn dịch vi hạt hoá phát quang để định lượng Alpha-Fetoprotein (AFP).</t>
  </si>
  <si>
    <t>*Xét nghiệm miễn dịch vi hạt hoá phát quang để định lượng Alpha-Fetoprotein (AFP).</t>
  </si>
  <si>
    <t>*Hoá chất chuẩn xét nghiệm miễn dịch vi hạt hoá phát quang để định lượng và định tính Beta Human Chorionic Gonadotropin (β‑hCG) trong huyết thanh và huyết tương.</t>
  </si>
  <si>
    <t>*Hoá chất chuẩn xét nghiệm miễn dịch vi hạt hoá phát quang để định lượng Cortisol trong huyết thanh, huyết tương hay nước tiểu.</t>
  </si>
  <si>
    <t>*Xét nghiệm miễn dịch vi hạt hoá phát quang để định lượng Cortisol trong huyết thanh, huyết tương hay nước tiểu.</t>
  </si>
  <si>
    <t>*Hoá chất chuẩn xét nghiệm miễn dịch vi hạt hoá phát quang để định lượng Cyclosporine trong máu toàn phần.</t>
  </si>
  <si>
    <t>Hộp/1x9mL; 5x4.5mL</t>
  </si>
  <si>
    <t>*Xét nghiệm miễn dịch vi hạt hoá phát quang để định lượng Cyclosporine trong máu toàn phần.</t>
  </si>
  <si>
    <t>*Hoá chất dùng để tách Cyclosporine ra khỏi mẫu (mẫu máu toàn phần ở người, mẫu chứng và mẫu chuẩn Cyclosporine).</t>
  </si>
  <si>
    <t>Hộp/1x12.3mL; 1x45mL</t>
  </si>
  <si>
    <t>*Hoá chất chuẩn xét nghiệm miễn dịch vi hạt hoá phát quang để định lượng Eestradiol trong huyết thanh và huyết tương.</t>
  </si>
  <si>
    <t>Hộp/6x5mL</t>
  </si>
  <si>
    <t>*Xét nghiệm miễn dịch vi hạt hoá phát quang để định lượng Estradiol trong huyết thanh và huyết tương.</t>
  </si>
  <si>
    <t>*Hoá chất chuẩn xét nghiệm miễn dịch vi hạt hoá phát quang để định lượng Ferritin trong huyết thanh và huyết tương.</t>
  </si>
  <si>
    <t>*Xét nghiệm miễn dịch vi hạt hoá phát quang để định lượng Ferritin trong huyết thanh và huyết tương.</t>
  </si>
  <si>
    <t>*Hoá chất chuẩn xét nghiệm miễn dịch vi hạt hoá phát quang để định lượng hormon kích thích nang noãn (Follicle Stimulating Hormone FSH) trong huyết thanh và huyết tương.</t>
  </si>
  <si>
    <t>*Xét nghiệm miễn dịch vi hạt hoá phát quang để định lượng hormon kích thích nang noãn (Follicle Stimulating Hormone FSH) trong huyết thanh và huyết tương.</t>
  </si>
  <si>
    <t>*Hoá chất chuẩn xét nghiệm miễn dịch vi hạt hoá phát quang để định lượng Triiodothyronine tự do (Free T3) trong huyết thanh và huyết tương.</t>
  </si>
  <si>
    <t>*Xét nghiệm miễn dịch vi hạt hoá phát quang để định lượng Triiodothyronine tự do (Free T3) trong huyết thanh và huyết tương.</t>
  </si>
  <si>
    <t>*Hoá chất chuẩn xét nghiệm miễn dịch vi hạt hoá phát quang để định lượng Thyroxine tự do (Free T4) trong huyết thanh và huyết tương.</t>
  </si>
  <si>
    <t>*Xét nghiệm miễn dịch vi hạt hoá phát quang để định lượng Thyroxine tự do (Free T4) trong huyết thanh và huyết tương.</t>
  </si>
  <si>
    <t>*Hoá chất chuẩn xét nghiệm miễn dịch vi hạt hoá phát quang để định lượng hormon hoàng thể hoá (LH) trong mẫu huyết thanh và huyết tương.</t>
  </si>
  <si>
    <t>*Xét nghiệm miễn dịch vi hạt hoá phát quang để định lượng hormon hoàng thể hoá (LH) trong mẫu huyết thanh và huyết tương.</t>
  </si>
  <si>
    <t>*Hoá chất chuẩn xét nghiệm miễn dịch vi hạt hoá phát quang để định lượng Procalcitonin (PCT) trong huyết thanh và huyết tương.</t>
  </si>
  <si>
    <t>Hộp/6x2 mL</t>
  </si>
  <si>
    <t>*Xét nghiệm miễn dịch vi hạt hoá phát quang để định lượng Procalcitonin (PCT) trong huyết thanh và huyết tương.</t>
  </si>
  <si>
    <t>*Hoá chất hiệu chứng xét nghiệm miễn dịch vi hạt hoá phát quang để định lượng Procalcitonin (PCT) trong huyết thanh và huyết tương.</t>
  </si>
  <si>
    <t xml:space="preserve"> Hộp/6x3 mL 
</t>
  </si>
  <si>
    <t>*Hoá chất chuẩn xét nghiệm miễn dịch in vitro vi hạt hoá phát quang để định lượng hormon tuyến cận giáp không biến đổi (intact PTH) trong huyết thanh và huyết tương.</t>
  </si>
  <si>
    <t>*Hoá chất hiệu chứng xét nghiệm miễn dịch in vitro vi hạt hoá phát quang để định lượng hormon tuyến cận giáp không biến đổi (intact PTH) trong huyết thanh và huyết tương.</t>
  </si>
  <si>
    <t>*Xét nghiệm miễn dịch in vitro vi hạt hoá phát quang để định lượng hormon tuyến cận giáp không biến đổi (intact PTH) trong huyết thanh và huyết tương.</t>
  </si>
  <si>
    <t>*Hoá chất chuẩn xét nghiệm miễn dịch vi hạt hoá phát quang định lượng Tacrolimus trong máu toàn phần.</t>
  </si>
  <si>
    <t>*Xét nghiệm miễn dịch vi hạt hoá phát quang định lượng Tacrolimus trong máu toàn phần.</t>
  </si>
  <si>
    <t>*Hoá chất dùng để tách Tacrolimus ra khỏi mẫu (mẫu máu toàn phần ở người, mẫu chứng và mẫu chuẩn Tacrolimus).</t>
  </si>
  <si>
    <t>Hộp/1x20.4mL</t>
  </si>
  <si>
    <t>*Hoá chất chuẩn xét nghiệm miễn dịch vi hạt hoá phát quang để định lượng hormon kích thích tuyến giáp ở người (Thyroid Stimulating Hormone - TSH) trong huyết thanh và huyết tương.</t>
  </si>
  <si>
    <t>*Xét nghiệm miễn dịch vi hạt hoá phát quang để định lượng hormon kích thích tuyến giáp ở người (Thyroid Stimulating Hormone - TSH) trong huyết thanh và huyết tương.</t>
  </si>
  <si>
    <t>*Hoá chất chuẩn xét nghiệm miễn dịch vi hạt hoá phát quang để định lượng Troponin tim (cTnI) trong huyết tương và huyết thanh.</t>
  </si>
  <si>
    <t>*Xét nghiệm miễn dịch vi hạt hoá phát quang để định lượng Troponin tim (cTnI) trong huyết tương và huyết thanh.</t>
  </si>
  <si>
    <t>*Hoá chất chuẩn xét nghiệm miễn dịch vi hạt hoá phát quang định lượng Isoenzyme MB của Creatine Kinase (CK-MB) trong huyết thanh và huyết tương.</t>
  </si>
  <si>
    <t>Hộp/6x3mL</t>
  </si>
  <si>
    <t>*Xét nghiệm miễn dịch vi hạt hoá phát quang định lượng Isoenzyme MB của Creatine Kinase (CK-MB) trong huyết thanh và huyết tương.</t>
  </si>
  <si>
    <t>Hộp/200 test</t>
  </si>
  <si>
    <t>*Nước rửa kim.</t>
  </si>
  <si>
    <t>*Cốc đựng mẫu dùng cho xét nghiệm sinh hóa, miễn dịch.</t>
  </si>
  <si>
    <t>Hộp/4x250 cái</t>
  </si>
  <si>
    <t>*Hoá chất chuẩn xét nghiệm miễn dịch vi hạt hoá phát quang để định lượng 25-Hydroxyvitamin D (25-OH vitamin D) trong huyết thanh và huyết tương.</t>
  </si>
  <si>
    <t>Lô 28: Bộ hóa chất xét nghiệm sinh hóa- điện giải phân tích tự động bằng phương pháp đo quang và đo điện thế.</t>
  </si>
  <si>
    <t xml:space="preserve">Hóa chất định lượng Ammonia </t>
  </si>
  <si>
    <t xml:space="preserve">Hóa chất định lượng Carbon Dioxide </t>
  </si>
  <si>
    <t>Hóa chất hiệu chuẩn Carbon Dioxide</t>
  </si>
  <si>
    <t>Hóa chất định lượng  Creatine Kinase</t>
  </si>
  <si>
    <t xml:space="preserve">Hóa chất định lượng C-Reactive Protein </t>
  </si>
  <si>
    <t>Hóa chất hiệu chuẩn CRP từ 0.5-32</t>
  </si>
  <si>
    <t xml:space="preserve">Hóa chất hiệu chuẩn xét nghiệm điện giải trong huyết thanh (ICT Serum Calibrator hoặc tương đương)  </t>
  </si>
  <si>
    <t xml:space="preserve">Hóa chất hiệu chuẩn xét nghiệm điện giải trong  nước tiểu (ICT Urine Calibrator hoặc tương đương)  </t>
  </si>
  <si>
    <t>Dung dịch tham chiếu chạy xét nghiệm điện giải (ICT Reference Solution hoặc tương đương)</t>
  </si>
  <si>
    <t>Dung dịch rửa xét nghiệm điện giải (ICT Cleaning Solution hoặc tương đương)</t>
  </si>
  <si>
    <t>Dung dịch pha loãng mẫu chạy xét nghiệm điện giải (ICT Sample Diluent hoặc tương đương)</t>
  </si>
  <si>
    <t>Hóa chất định lượng GGT</t>
  </si>
  <si>
    <t>Hóa chất định lượng Aspartate Aminotransferase</t>
  </si>
  <si>
    <t>Hóa chất định lượng Immunoglobulin E</t>
  </si>
  <si>
    <t>Hóa chất hiệu chuẩn Immunoglobulin E</t>
  </si>
  <si>
    <t xml:space="preserve">Hóa chất định lượng Lactic Acid </t>
  </si>
  <si>
    <t xml:space="preserve">Hóa chất định lượng Lactate Dehydrogenas </t>
  </si>
  <si>
    <t xml:space="preserve">Hóa chất hiệu chuẩn Lipase </t>
  </si>
  <si>
    <t>Hóa chất hiệu chuẩn Protein trong các dịch cơ thể</t>
  </si>
  <si>
    <t>Chất kiểm chứng chung một số xét nghiệm sinh hóa trong mẫu nước tiểu</t>
  </si>
  <si>
    <t xml:space="preserve">Hóa chất định lượng Protein toàn phần </t>
  </si>
  <si>
    <t>Hóa chất định lượng Alkaline Phosphatase</t>
  </si>
  <si>
    <t>Consolidated Chemistry Calibrator hoặc tương đương</t>
  </si>
  <si>
    <t>Chất kiểm chứng chung một số xét nghiệm sinh hóa trong huyết thanh (mức độ 1)</t>
  </si>
  <si>
    <t>Chất kiểm chứng chung một số xét nghiệm sinh hóa trong huyết thanh (mức độ 2)</t>
  </si>
  <si>
    <t>Chất kiểm chứng chung một số xét nghiệm sinh hóa trong huyết thanh (mức độ 3)</t>
  </si>
  <si>
    <t xml:space="preserve">Hóa chất hiệu chuẩn Bilirubin </t>
  </si>
  <si>
    <t>Hóa chất hiệu chuẩn cho các xét nghiệm Lipid</t>
  </si>
  <si>
    <t>Hóa chất hiệu chuẩn Protein chuyên biệt</t>
  </si>
  <si>
    <t xml:space="preserve">Hóa chất kiểm tra chất lượng chung cho xét nghiệm ghép tạng theo cơ chế miễn dịch (Technopath MCC - Multichem Transplant Tri-Level (Assayed) hoặc tương đương) </t>
  </si>
  <si>
    <t xml:space="preserve">Hóa chất nội kiểm ASO - RF mức 1  </t>
  </si>
  <si>
    <t xml:space="preserve">Hóa chất nội kiểm ASO - RF mức 2 </t>
  </si>
  <si>
    <t>Detergent B hoặc tương đương</t>
  </si>
  <si>
    <t>Detergent A hoặc tương đương</t>
  </si>
  <si>
    <t>Dung dịch khử khuẩn bồn nước (Water Bath Additive hoặc tương đương)</t>
  </si>
  <si>
    <t>Dung dịch rửa máy thành phần Acid</t>
  </si>
  <si>
    <t>Dung dịch rửa Alkaline</t>
  </si>
  <si>
    <t>Transplant Pretreatmeant Tube</t>
  </si>
  <si>
    <t>*Xét nghiệm Albumin BCG để định lượng Albumin trong huyết thanh hay huyết tương.
*Phương pháp: Bromocresol Green (BCG).</t>
  </si>
  <si>
    <t>Hộp/1044 test</t>
  </si>
  <si>
    <t>*Xét nghiệm Ammonia Ultra để định lượng enzym của Ammonia trong huyết tương.
*Phương pháp: Glutamate Dehydrogenase</t>
  </si>
  <si>
    <t>Hộp/243 test</t>
  </si>
  <si>
    <t>*Xét nghiệm Amylase để định lượng Amylase trong huyết thanh, huyết tương hay nước tiểu.
*Phương pháp: Cơ chất CNPG3</t>
  </si>
  <si>
    <t>Hộp/640 test</t>
  </si>
  <si>
    <t>*Xét nghiệm Quantia ASO để định lượng Antistreptolysin-O trong huyết thanh.
*Phương pháp: Đo bằng phương pháp đo độ đục</t>
  </si>
  <si>
    <t>Hộp/248 test</t>
  </si>
  <si>
    <t>*Xét nghiệm Uric Acid để định lượng Acid Uric trong huyết thanh, huyết tương hay nước tiểu.
*Phương pháp: Uricase</t>
  </si>
  <si>
    <t>Hộp 640 test</t>
  </si>
  <si>
    <t>*Xét nghiệm Direct Bilirubin để định lượng Bilirubin trực tiếp trong huyết thanh hay huyết tương.
*Phương pháp: Phản ứng Diazo</t>
  </si>
  <si>
    <t>Hộp 2000 test</t>
  </si>
  <si>
    <t>*Xét nghiệm Bilirubin toàn phần để định lượng Bilirubin toàn phần trong huyết thanh hay huyết tương.
*Phương pháp: Muối Diazonium</t>
  </si>
  <si>
    <t>Hộp/2750 test</t>
  </si>
  <si>
    <t>*Xét nghiệm Calcium để định lượng Canxi trong huyết thanh, huyết tương hay nước tiểu.
*Phương pháp: Arsenazo III</t>
  </si>
  <si>
    <t>Hộp/1500 test</t>
  </si>
  <si>
    <t>*Xét nghiệm Carbon Dioxide để định lượng Carbon Dioxide trong huyết thanh hay huyết tương.
*Phương pháp: PEP Carboxylase</t>
  </si>
  <si>
    <t>*Hoá chất chuẩn xét nghiệm Carbon Dioxide để định lượng carbon dioxide trong huyết thanh hay huyết tương.</t>
  </si>
  <si>
    <t>*Xét nghiệm Bổ thể C3 (C3) để định lượng bổ thể C3 có trong huyết thanh, huyết tương.
*Phương pháp: Đo độ đục miễn dịch</t>
  </si>
  <si>
    <t>Hộp/279 test</t>
  </si>
  <si>
    <t>*Xét nghiệm Bổ thể C4 (C4) để định lượng bổ thể C4 có trong huyết thanh, huyết tương.
*Phương pháp: Đo độ đục miễn dịch</t>
  </si>
  <si>
    <t>*Xét nghiệm Creatine Kinase để định lượng Creatine Kinase trong huyết thanh hay huyết tương.
*Phương pháp: NAC (N-acetyl-L-cysteine)</t>
  </si>
  <si>
    <t>Hộp/1250 test</t>
  </si>
  <si>
    <t>*Xét nghiệm Creatinine để định lượng Creatinine trong huyết thanh, huyết tương hay nước tiểu.
*Phương pháp: Kinetic Alkaline Picrate</t>
  </si>
  <si>
    <t>Hộp/3600 test</t>
  </si>
  <si>
    <t>*Xét nghiệm CRP để định lượng bằng phương pháp đo độ đục miễn dịch xác định protein phán ứng C trong huyết thanh hay huyết tương.</t>
  </si>
  <si>
    <t>Hộp/600 test</t>
  </si>
  <si>
    <t>*Hoá chất chuẩn xét nghiệm CRP.</t>
  </si>
  <si>
    <t>Hộp/7x2mL</t>
  </si>
  <si>
    <t>*Xét nghiệm Cholesterol để định lượng Cholesterol trong huyết thanh hay huyết tương.
*Phương pháp: Enzyme</t>
  </si>
  <si>
    <t>Hộp/1000 test</t>
  </si>
  <si>
    <t>*Hoá chất chuẩn xét nghiệm Sodium (Na), Potassium (K) và Chloride (Cl) trong mẫu huyết thanh hoặc huyết tương.</t>
  </si>
  <si>
    <t>Hộp/10x10mL</t>
  </si>
  <si>
    <t>*Hoá chất chuẩn xét nghiệm Sodium (Na), Potassium (K) và Chloride (Cl) trong mẫu nước tiểu.</t>
  </si>
  <si>
    <t>Hộp/2x5x10mL</t>
  </si>
  <si>
    <t>*Hoá chất tham chiếu ICT được sử dụng để đo chỉ số hiệu điện thế chênh lệch tham chiếu, dùng trong tính toán kết quả xét nghiệm</t>
  </si>
  <si>
    <t>Hộp/2x2L</t>
  </si>
  <si>
    <t>*Dung dịch rửa để loại bỏ protein từ thiết bị ICT và các kim hút.</t>
  </si>
  <si>
    <t>Hộp/1x150mL, 10x12mL</t>
  </si>
  <si>
    <t>*Hoá chất để định lượng Natri, Kali và Chloride trong huyết thanh, huyết tương, hoặc nước tiểu.
*Phương pháp: Pha loãng điện cực chọn lọc ion</t>
  </si>
  <si>
    <t>Hộp/10x93mL</t>
  </si>
  <si>
    <t>*Xét nghiệm Gamma-Glutamyl Transferase (GGT) để định lượng Gamma-Glutamyl Transferase trong huyết thanh hay huyết tương.
*Phương pháp: Cơ chất L-Gamma-Glutamyl-3-Carboxy-4-Nitroanilide</t>
  </si>
  <si>
    <t>*Xét nghiệm Glucose định lượng nồng độ Glucose trong huyết thanh, huyết tương, nước tiểu hay dịch não tuỷ (CSF).
*Phương pháp: Hexokinase/G-6-PDH</t>
  </si>
  <si>
    <t>*Xét nghiệm Aspartate Aminotransferase (AST) để định lượng Aspartate Aminotransferase trong huyết thanh hoặc huyết tương.
*Phương pháp: NADH (không có P-5'-P)</t>
  </si>
  <si>
    <t>Hộp/1200 test</t>
  </si>
  <si>
    <t>*Xét nghiệm Alanine Aminotransferase (ALT) để định lượng Alanine Aminotransferase trong huyết thanh hay huyết tương.
*Phương pháp: NADH (không có P-5'-P)</t>
  </si>
  <si>
    <t>*Xét nghiệm Ultra HDL để định lượng Cholesterollipoprotein tỷ trọng cao trong huyết thanh hay huyết tương.
*Phương pháp: Accelerator Selective Detergent (Chất tẩy chọn lọc làm chất gia tốc)</t>
  </si>
  <si>
    <t>Hộp/1440 test</t>
  </si>
  <si>
    <t>*Xét nghiệm Immunoglobulin A (IgA) để định lượng IgA trong huyết thanh hay huyết tương.
*Phương pháp: Đo độ đục miễn dịch</t>
  </si>
  <si>
    <t>Hộp/373 test</t>
  </si>
  <si>
    <t>*Xét nghiệm Quantia IgE để định lượng immunoglobulin E (IgE) trong huyết thanh hoặc huyết tương.
*Phương pháp: Đo độ đục</t>
  </si>
  <si>
    <t>Hộp/115 test</t>
  </si>
  <si>
    <t>*Hoá chất chuẩn cho xét nghiệm Quantia IgE dùng để định lượng immunoglobulin E (IgE).</t>
  </si>
  <si>
    <t>Hộp/5x1 mL</t>
  </si>
  <si>
    <t>*Xét nghiệm Immunoglobulin G (IgG) để định lượng IgG trong huyết thanh hoặc huyết tương.
*Phương pháp: Đo độ đục miễn dịch</t>
  </si>
  <si>
    <t>Hộp/388 test</t>
  </si>
  <si>
    <t>*Xét nghiệm Immunoglobulin M (IgM) để định lượng IgM có trong huyết thanh hoặc huyết tương.
*Phương pháp: Đo độ đục miễn dịch</t>
  </si>
  <si>
    <t>*Xét nghiệm Lactic Acid để định lượng Acid Lactic trong huyết tương.
*Phương pháp: Chuyển Acid Lactic thành Pyruvate</t>
  </si>
  <si>
    <t>*Xét nghiệm Lactate Dehydrogenase để định lượng Lactate Dehygrogenase trong huyết thanh hay huyết tương.
*Phương pháp: Phản ứng thuận Lactate thành Pyruvate theo khuyến cáo của IFCC2-4.</t>
  </si>
  <si>
    <t>Hộp/1300 test</t>
  </si>
  <si>
    <t>*Xét nghiệm Direct LDL để định lượng trực tiếp Cholesterol Lipoprotein tỉ trọng thấp (LDL) trong huyết thanh hay huyết tương người.
*Phương pháp: Đo, Dung dịch tẩy rửa chọn lọc (Liquid Selective Detergent)</t>
  </si>
  <si>
    <t>Hộp/450 test</t>
  </si>
  <si>
    <t>*Xét nghiệm Lipase để định lượng Lipase trong huyết thanh hay huyết tương.
*Phương pháp: Nhuộm Quinone</t>
  </si>
  <si>
    <t>Hộp/778 test</t>
  </si>
  <si>
    <t>*Hoá chất chuẩn xét nghiệm Lipase để định lượng Lipase trong huyết thanh hay huyết tương.</t>
  </si>
  <si>
    <t>Hộp/2x3mL</t>
  </si>
  <si>
    <t>*Xét nghiệm Magnesium để định lượng Magie trong mẫu huyết thanh, huyết tương hay nước tiểu.
*Phương pháp: Enzyme</t>
  </si>
  <si>
    <t>*Xét nghiệm Urine/CSF Protein (Upro) để định lượng protein trong nước tiểu hoặc dịch não tuỷ.
Phương pháp: Benzethonium Chloride</t>
  </si>
  <si>
    <t>Hộp/209 test</t>
  </si>
  <si>
    <t>*Hoá chất chuẩn xét nghiệm Urine/CSF Protein.</t>
  </si>
  <si>
    <t>Hộp/5x5mL</t>
  </si>
  <si>
    <t>*Hoá chất hiệu chứng một số xét nghiệm sinh hóa trong mẫu nước tiểu.</t>
  </si>
  <si>
    <t>Hộp/12x5 ml</t>
  </si>
  <si>
    <t>*Xét nghiệm Protein toàn phần để định lượng Protein toàn phần trong huyết thanh hay huyết tương.
*Phương pháp: Biuret</t>
  </si>
  <si>
    <t>Hộp/800 test</t>
  </si>
  <si>
    <t>*Xét nghiệm Alkaline Phosphatase để định lượng Alkaline Phosphatase trong huyết thanh hay huyết tương.
*Phương pháp: Para-Nitrophenyl Phosphate</t>
  </si>
  <si>
    <t>*Xét nghiệm Phosphorous để định lượng Phosphorous trong mẫu huyết thanh, huyết tương hay nước tiểu.
*Phương pháp: Phosphomolybdate</t>
  </si>
  <si>
    <t>Hộp/2800 test</t>
  </si>
  <si>
    <t>*Xét nghiệm RF để định lượng yếu tố thấp (RF) trong huyết thanh.
*Phương pháp: Đo độ đục</t>
  </si>
  <si>
    <t>Hộp/227 test</t>
  </si>
  <si>
    <t>*Xét nghiệm Iron để đo màu trực tiếp của Sắt không tách đạm trong huyết thanh hay huyết tương.
*Phương pháp: Ferene</t>
  </si>
  <si>
    <t>Hộp/918 test</t>
  </si>
  <si>
    <t>*Xét nghiệm Transferrin để định lượng Transferrin trong huyết thanh hoặc huyết tương.
*Phương pháp: Đo độ đục miễn dịch</t>
  </si>
  <si>
    <t>Hộp/391 test</t>
  </si>
  <si>
    <t>*Xét nghiệm Triglyceride để định lượng Triglyceride trong huyết thanh hay huyết tương.
*Phương pháp: Glycerol Phosphate Oxidase</t>
  </si>
  <si>
    <t xml:space="preserve">Hộp/3032 test
</t>
  </si>
  <si>
    <t>*Xét nghiệm Urea Nitrogen để định lượng Urea Nitrogen trong huyết thanh, huyết tương hay nước tiểu.
*Phương pháp: Urease</t>
  </si>
  <si>
    <t>*Hoá chất chuẩn các xét nghiệm Albumin, alkalin photphat, AST, ALT, Cholesterol, Creatinine, Glucose, GGT, LDH, Amylase, Iron, Total Protein, Tryglyceride, Urea Nitrogen và Uric Acid.</t>
  </si>
  <si>
    <t>*Hoá chất hiệu chứng một số xét nghiệm sinh hoá trong huyết thanh (nồng độ 1)</t>
  </si>
  <si>
    <t>*Hoá chất hiệu chứng một số xét nghiệm sinh hoá trong huyết thanh (nồng độ 2)</t>
  </si>
  <si>
    <t>*Hoá chất hiệu chứng một số xét nghiệm sinh hoá trong huyết thanh (nồng độ 3)</t>
  </si>
  <si>
    <t>*Hoá chất chuẩn xét nghiệm Bilirubin.</t>
  </si>
  <si>
    <t>*Hoá chất chuẩn xét nghiệm Apolipoprotein A1 (Apo A1), Apolipoprotein B (Apo B), Low Density Lipoprotein (LDL), và Ultra High Density Lipoprotein (UHDL).</t>
  </si>
  <si>
    <t>Hộp/6x1mL</t>
  </si>
  <si>
    <t>*Hoá chất chuẩn xét nghiệm Immunoglobulin A (IgA), Immunoglobulin G (IgG), Immunoglobulin M (IgM), Complement C3 (C3), Complement C4 (C4), Haptoglobin và Transferrin.</t>
  </si>
  <si>
    <t>Hộp/5x1mL</t>
  </si>
  <si>
    <t>*Hóa chất kiểm tra chất lượng chung cho xét nghiệm miễn dịch</t>
  </si>
  <si>
    <t xml:space="preserve">*Hóa chất kiểm tra chất lượng chung cho xét nghiệm ghép tạng theo cơ chế miễn dịch </t>
  </si>
  <si>
    <t>Hộp/12x2mL</t>
  </si>
  <si>
    <t>*Hoá chất hiệu chứng xét nghiệm Quantia (ASO, RF) bằng phương pháp đo độ đục.</t>
  </si>
  <si>
    <t>Hoá chất hiệu chứng xét nghiệm Quantia (ASO, RF) bằng phương pháp đo độ đục.</t>
  </si>
  <si>
    <t>Hộp/3x1mL</t>
  </si>
  <si>
    <t>*Dung dịch Detergent B chạy trên máy sinh hoá.</t>
  </si>
  <si>
    <t>Hộp/2x400mL</t>
  </si>
  <si>
    <t>*Dung dịch Detergent A chạy trên máy sinh hoá.</t>
  </si>
  <si>
    <t>Hộp/2x500mL</t>
  </si>
  <si>
    <t>*Dung dịch hỗ trợ, máy sinh hoá tự động.</t>
  </si>
  <si>
    <t>*Hóa chất rửa máy sinh hóa 
*Thành phần : Citric Acid Monohydrate: 0,166 mol/L, Oxalic Acid Dihydrate: 0,220 mol/L, Polyethylene Glycol (#400): 0,083 mol/L, Methanol: 1,124 mol/L, Monochloroacetic Acid: 0,118 mol/L</t>
  </si>
  <si>
    <t>*Hoá chất hỗ trợ các xét nghiệm sinh hoá.
*Thành phần: NaOCl: 4,0 g/L , NaOH: 1,1 mol/L, KOH: 36,5 mmol/L</t>
  </si>
  <si>
    <t>*Ống tiền xử lý cho hệ thống ghép tạng.</t>
  </si>
  <si>
    <t>Hộp/100 ống</t>
  </si>
  <si>
    <t>Lô 29: Bộ hóa chất xét nghiệm sử dụng cho Máy sinh hóa- miễn dịch tự động tích hợp</t>
  </si>
  <si>
    <t>Hóa chất hiệu chuẩn ASO</t>
  </si>
  <si>
    <t xml:space="preserve">Hóa chất hiệu chuẩn β-hCG </t>
  </si>
  <si>
    <t>Hóa chất định lượng Carbon Dioxide</t>
  </si>
  <si>
    <t>Hóa chất hiệu chuẩn CRP</t>
  </si>
  <si>
    <t>Hóa chất hiệu chuẩn Cyclosporine</t>
  </si>
  <si>
    <t>Hóa chất định lượng Cyclosporine</t>
  </si>
  <si>
    <t>Cyclosporin Precip</t>
  </si>
  <si>
    <t>Module chạy điện giải cho xét nghiệm Na, K, Cl (ICT Module hoặc tương đương)</t>
  </si>
  <si>
    <t xml:space="preserve">Hóa chất định lượng Aspartate Aminotransferase </t>
  </si>
  <si>
    <t>Hóa chất định lượng Magie</t>
  </si>
  <si>
    <t>Hóa chất hiệu chuẩn  Protein trong các dịch cơ thể</t>
  </si>
  <si>
    <t>Hóa chất định lượng Protein toàn phần</t>
  </si>
  <si>
    <t xml:space="preserve">Hóa chất định lượng HS Troponin I </t>
  </si>
  <si>
    <t>Multiconstituent Calibrator hoặc tương đương</t>
  </si>
  <si>
    <t>Hóa chất hiệu chuẩn Bilirubin</t>
  </si>
  <si>
    <t xml:space="preserve">Dung dịch dưỡng kim (Probe Conditioning Solution hoặc tương đương) </t>
  </si>
  <si>
    <t>Maintenance Solutions hoặc tương đương</t>
  </si>
  <si>
    <t>Acid Probe Wash hoặc tương đương</t>
  </si>
  <si>
    <t>*Xét nghiệm miễn dịch vi hạt hoá phát quang để định lượng Alpha-Fetoprotein (AFP).
*Phương pháp: Xét nghiệm miễn dịch hai bước để định lượng AFP trong huyết thanh, huyết tương, và dịch màng ối sử dụng công nghệ vi hạt hóa phát quang (CMIA)</t>
  </si>
  <si>
    <t>*Xét nghiệm Ammonia Ultra để định lượng enzym của ammonia trong huyết tương.
*Phương pháp: Glutamate Dehydrogenase</t>
  </si>
  <si>
    <t xml:space="preserve">*Xét nghiệm Amylase để định lượng Amylase trong huyết thanh, huyết tương hay nước tiểu.
*Phương pháp: Enzymatic (cơ chất CNPG3) </t>
  </si>
  <si>
    <t>*Xét nghiệm Quantia ASO để định lượng Antistreptolysin-O trong huyết thanh.
*Phương pháp: Đo độ đục/Đo độ đục miễn dịch</t>
  </si>
  <si>
    <t>Hộp/300 test</t>
  </si>
  <si>
    <t>*Hoá chất chuẩn xét nghiệm Quantia ASO bằng phương pháp đo độ đục.</t>
  </si>
  <si>
    <t>*Xét nghiệm Uric Acid để định lượng acid uric trong huyết thanh, huyết tương hay nước tiểu.
*Phương pháp: Uricase</t>
  </si>
  <si>
    <t>*Xét nghiệm Calcium để định lượng Calci trong huyết thanh, huyết tương hay nước tiểu.
*Phương pháp: Arsenazo III</t>
  </si>
  <si>
    <t>Hôp/4000 test</t>
  </si>
  <si>
    <t>Hộp/3000 test</t>
  </si>
  <si>
    <t>*Hoá chất chuẩn xét nghiệm Carbon Dioxide để định lượng Carbon Dioxide trong huyết thanh hay huyết tương.</t>
  </si>
  <si>
    <t xml:space="preserve"> Hộp/6x3mL 
</t>
  </si>
  <si>
    <t>*Xét nghiệm Creatine Kinase để định lượng Creatine Kinase trong huyết thanh hay huyết tương.</t>
  </si>
  <si>
    <t>*Xét nghiệm miễn dịch vi hạt hoá phát quang để định lượng Cortisol trong huyết thanh, huyết tương hay nước tiểu.
*Phương pháp: Xét nghiệm miễn dịch chậm một bước</t>
  </si>
  <si>
    <t>Hộp/4500 test</t>
  </si>
  <si>
    <t>*Hoá chất chuẩn xét nghiệm CRP Vario phương pháp Wide Range.</t>
  </si>
  <si>
    <t>Hộp/6x2mL</t>
  </si>
  <si>
    <t>*Xét nghiệm CRP Vario để định lượng bằng phương pháp đo độ đục miễn dịch xác định protein phán ứng C trong huyết thanh hay huyết tương.</t>
  </si>
  <si>
    <t>Hộp/3500 test</t>
  </si>
  <si>
    <t>*Xét nghiệm miễn dịch vi hạt hoá phát quang để định lượng Cyclosporine trong máu toàn phần.
*Phương pháp: Xét nghiệm miễn dịch hai bước tự động</t>
  </si>
  <si>
    <t>*Xét nghiệm Cholesterol để định lượng Cholesterol trong huyết thanh hay huyết tương.
*Phương pháp: Enzymatic</t>
  </si>
  <si>
    <t>Hộp/880 test</t>
  </si>
  <si>
    <t>*Bộ phận chip ion đồ dùng trên máy sinh hoá.
*Chip tích hợp chứa các điện cực natri (Na +), Kali (K +), Clorua (Cl-) và các điện cực tham chiếu</t>
  </si>
  <si>
    <t>Hộp/1 cái</t>
  </si>
  <si>
    <t>*Hoá chất để định lượng Natri, Kali và Chloride trong huyết thanh, huyết tương, hoặc nước tiểu.</t>
  </si>
  <si>
    <t>Hộp/9350 test</t>
  </si>
  <si>
    <t>*Hoá chất chuẩn xét nghiệm Sodium (Na), Potassium (K) và Chloride (Cl) trong mẫu huyết thanh.</t>
  </si>
  <si>
    <t>Hộp/10x2.9mL</t>
  </si>
  <si>
    <t>*Hoá chất chuẩn xét nghiệm Sodium (Na), Potassium (K) và Chloride (Cl) trong huyết thanh, huyết tương hay nước tiểu.</t>
  </si>
  <si>
    <t>*Hoá chất chuẩn xét nghiệm miễn dịch vi hạt hoá phát quang để định lượng Estradiol trong huyết thanh và huyết tương.</t>
  </si>
  <si>
    <t>*Xét nghiệm miễn dịch vi hạt hoá phát quang để định lượng Estradiol trong huyết thanh và huyết tương.
*Phương pháp: Xét nghiệm miễn dịch trễ một bước</t>
  </si>
  <si>
    <t>*Xét nghiệm miễn dịch vi hạt hoá phát quang để định lượng Ferritin trong huyết thanh và huyết tương.
*Phương pháp: Xét nghiệm miễn dịch hai bước</t>
  </si>
  <si>
    <t>*Xét nghiệm miễn dịch vi hạt hoá phát quang để định lượng hormon kích thích nang noãn (Follicle Stimulating Hormone FSH) trong huyết thanh và huyết tương.
*Phương pháp: Xét nghiệm miễn dịch hai bước</t>
  </si>
  <si>
    <t xml:space="preserve">*Xét nghiệm miễn dịch vi hạt hoá phát quang để định lượng Triiodothyronine tự do (Free T3) trong huyết thanh và huyết tương.
*Phương pháp: Xét nghiệm miễn dịch hai bước </t>
  </si>
  <si>
    <t xml:space="preserve">*Xét nghiệm miễn dịch vi hạt hoá phát quang để định lượng Thyroxine tự do (Free T4) trong huyết thanh và huyết tương.
*Phương pháp: Xét nghiệm miễn dịch hai bước </t>
  </si>
  <si>
    <t>*Xét nghiệm Gamma-Glutamyl Transferase (GGT) để định lượng Gamma-Glutamyl Transferase trong huyết thanh hay huyết tương.</t>
  </si>
  <si>
    <t>*Xét nghiệm Glucose định lượng nồng độ glucose trong huyết thanh, huyết tương, nước tiểu hay dịch não tuỷ (CSF).
*Phương pháp: Enzymatic (Hexokinase/G-6-PDH)</t>
  </si>
  <si>
    <t>Hộp/4000 test</t>
  </si>
  <si>
    <t>Hộp/3120 test</t>
  </si>
  <si>
    <t>*Xét nghiệm Ultra HDL để định lượng Cholesterol Lipoprotein tỷ trọng cao trong huyết thanh hay huyết tương.
*Phương pháp: Accelerator Selective Detergent</t>
  </si>
  <si>
    <t>Hộp/1400 test</t>
  </si>
  <si>
    <t>Hộp/360 test</t>
  </si>
  <si>
    <t>*Xét nghiệm Lactate Dehydrogenase để định lượng Lactate Dehygrogenase trong huyết thanh hay huyết tương.
*Phương pháp: Phản ứng chuyển tiếp - Lactate thành Pyruvate</t>
  </si>
  <si>
    <t>Hộp/580 test</t>
  </si>
  <si>
    <t>*Xét nghiệm miễn dịch vi hạt hoá phát quang để định lượng hormon hoàng thể hoá (LH) trong mẫu huyết thanh và huyết tương.
*Phương pháp: Xét nghiệm miễn dịch hai bước</t>
  </si>
  <si>
    <t>Hộp/720 test</t>
  </si>
  <si>
    <t>*Xét nghiệm miễn dịch vi hạt hoá phát quang để định lượng Procalcitonin (PCT) trong huyết thanh và huyết tương.
*Phương pháp: Xét nghiệm miễn dịch hai bước</t>
  </si>
  <si>
    <t>*Xét nghiệm Urine/CSF Protein (Upro) để định lượng Protein trong nước tiểu hoặc dịch não tuỷ.
*Phương pháp: Benzethonium Chloride</t>
  </si>
  <si>
    <t>Hộp/5x3mL</t>
  </si>
  <si>
    <t>*Hoá chất chuẩn các xét nghiệm Urine/CSF Protein</t>
  </si>
  <si>
    <t>Hộp/400 test</t>
  </si>
  <si>
    <t>*Xét nghiệm miễn dịch in vitro vi hạt hoá phát quang để định lượng hormon tuyến cận giáp không biến đổi (intact PTH) trong huyết thanh và huyết tương.
*Phương pháp: Xét nghiệm miễn dịch hai bước</t>
  </si>
  <si>
    <t>Hộp/2000 test</t>
  </si>
  <si>
    <t>*Xét nghiệm RF để định lượng yếu tố thấp (RF) trong huyết thanh.
*Phương pháp: Đo độ đục miễn dịch</t>
  </si>
  <si>
    <t>*Xét nghiệm Iron để đo màu trực tiếp của sắt không tách đạm trong huyết thanh hay huyết tương.
*Phương pháp: Ferene</t>
  </si>
  <si>
    <t>Hộp/2300 test</t>
  </si>
  <si>
    <t>*Xét nghiệm miễn dịch vi hạt hoá phát quang định lượng Tacrolimus trong máu toàn phần.
*Phương pháp: Xét nghiệm miễn dịch trễ một bước</t>
  </si>
  <si>
    <t xml:space="preserve">*Xét nghiệm miễn dịch vi hạt hoá phát quang để định lượng hormon kích thích tuyến giáp ở người (Thyroid Stimulating Hormone - TSH) trong huyết thanh và huyết tương.
*Phương pháp: Xét nghiệm miễn dịch hai bước </t>
  </si>
  <si>
    <t>*Xét nghiệm miễn dịch vi hạt hoá phát quang để định lượng Troponin tim (cTnI) trong huyết tương và huyết thanh.
*Phương pháp: Xét nghiệm miễn dịch hai bước</t>
  </si>
  <si>
    <t>*Hoá chất chuẩn các xét nghiệm Albumin, Calcium, Cholesterol, Creatinine, Glucose, Iron, Lactic Acid, Magnesium, Phosphorus, Total Protein, Tryglyceride, Urea Nitrogen và Uric Acid.</t>
  </si>
  <si>
    <t>Hộp/6x2.9mL</t>
  </si>
  <si>
    <t>*Hoá chất chuẩn xét nghiệm Bilirubin.C319</t>
  </si>
  <si>
    <t>*Hóa chất kiểm tra chất lượng chung cho xét nghiệm ghép tạng theo cơ chế miễn dịch</t>
  </si>
  <si>
    <t>*Dung dịch Detergent A dùng cho các xét nghiệm trên hệ thống máy sinh hoá.</t>
  </si>
  <si>
    <t>Hộp/10x68.4mL,10x44.6mL</t>
  </si>
  <si>
    <t>*Dung dịch Detergent B dùng cho các xét nghiệm trên hệ thống máy sinh hoá.</t>
  </si>
  <si>
    <t>*Dung dịch dưỡng kim</t>
  </si>
  <si>
    <t>Hộp/2x31.8mL</t>
  </si>
  <si>
    <t>*Hoá chất hỗ trợ các xét nghiệm sinh hoá.</t>
  </si>
  <si>
    <t>Hộp/10x68.4mL,10x12mL,1x150ml</t>
  </si>
  <si>
    <t>VẬT TƯ- HÓA CHẤT LẺ KHÔNG THEO MÁY</t>
  </si>
  <si>
    <t>Bicromate kali để pha dung dịch ngâm tube thủy tinh</t>
  </si>
  <si>
    <t>Bộ định danh que giấy X/V/XV</t>
  </si>
  <si>
    <t>Bộ định danh RNIS</t>
  </si>
  <si>
    <t>Bộ kit hỗ trợ nhuộm hóa mô miễn dịch</t>
  </si>
  <si>
    <t>Bộ thuốc nhuộm Gram</t>
  </si>
  <si>
    <t>Bộ Widal</t>
  </si>
  <si>
    <t>Brain Heart Infusion Agar BHI</t>
  </si>
  <si>
    <t>Cassettes đúc khối bệnh phẩm nhựa có nắp</t>
  </si>
  <si>
    <t>Chất cố định tiêu bản Formalin, pha loãng trung tính 10%</t>
  </si>
  <si>
    <t>Chất phủ nền cắt lạnh</t>
  </si>
  <si>
    <t>Chủng chuẩn Candida Albicans ATCC 14053 hoặc tương đương</t>
  </si>
  <si>
    <r>
      <t>Chủng chuẩn Eikenella Corrodens ATCC</t>
    </r>
    <r>
      <rPr>
        <vertAlign val="superscript"/>
        <sz val="10"/>
        <color rgb="FF000000"/>
        <rFont val="Times New Roman"/>
        <family val="1"/>
      </rPr>
      <t>R</t>
    </r>
    <r>
      <rPr>
        <sz val="10"/>
        <color rgb="FF000000"/>
        <rFont val="Times New Roman"/>
        <family val="1"/>
      </rPr>
      <t xml:space="preserve"> BAA-1152</t>
    </r>
    <r>
      <rPr>
        <vertAlign val="superscript"/>
        <sz val="10"/>
        <color rgb="FF000000"/>
        <rFont val="Times New Roman"/>
        <family val="1"/>
      </rPr>
      <t>TM</t>
    </r>
    <r>
      <rPr>
        <sz val="10"/>
        <color rgb="FF000000"/>
        <rFont val="Times New Roman"/>
        <family val="1"/>
      </rPr>
      <t xml:space="preserve"> hoặc tương đương</t>
    </r>
  </si>
  <si>
    <t>Chủng chuẩn Helicobacter Pylori ATCC 43504 hoặc tương đương</t>
  </si>
  <si>
    <t>Cồn 70 độ</t>
  </si>
  <si>
    <t>Cồn 90 độ</t>
  </si>
  <si>
    <t>Cồn 96 độ</t>
  </si>
  <si>
    <t>Cồn tuyệt đối</t>
  </si>
  <si>
    <t>Dao cắt vi phẫu</t>
  </si>
  <si>
    <t xml:space="preserve">Đầu col có lọc 10µL </t>
  </si>
  <si>
    <t>Đầu col có lọc 1000µL</t>
  </si>
  <si>
    <t xml:space="preserve">Đầu col có lọc 20µL </t>
  </si>
  <si>
    <t xml:space="preserve">Đầu col có lọc 200µL </t>
  </si>
  <si>
    <t>Đầu col vàng</t>
  </si>
  <si>
    <t xml:space="preserve">Đầu col xanh </t>
  </si>
  <si>
    <t>Dầu soi kính hiển vi</t>
  </si>
  <si>
    <t>Dây thực hiện phản ứng PCR 8 giếng, tube 0.1 ml, nắp phẳng, trong suốt</t>
  </si>
  <si>
    <t>Đĩa giấy Bacitracin</t>
  </si>
  <si>
    <t>Đĩa giấy Nitrocefin</t>
  </si>
  <si>
    <t>Đĩa giấy Optochin</t>
  </si>
  <si>
    <t>Đĩa giấy Oxidase</t>
  </si>
  <si>
    <t>Đĩa kháng sinh Amikacin 30µg</t>
  </si>
  <si>
    <t>Đĩa kháng sinh Amoxicillin Clavulanic Acid</t>
  </si>
  <si>
    <t>Đĩa kháng sinh Ampicillin 10µg</t>
  </si>
  <si>
    <t>Đĩa kháng sinh Ampicilline-Sulbactam</t>
  </si>
  <si>
    <t>Đĩa kháng sinh Azithromycine</t>
  </si>
  <si>
    <t>Đĩa kháng sinh Cefepime</t>
  </si>
  <si>
    <t>Đĩa kháng sinh Cefixime</t>
  </si>
  <si>
    <t>Đĩa kháng sinh Cefoperzone-Sulbactam 105µg</t>
  </si>
  <si>
    <t>Đĩa kháng sinh Cefotaxime 30µg</t>
  </si>
  <si>
    <t>Đĩa kháng sinh Cefoxitine</t>
  </si>
  <si>
    <t>Đĩa kháng sinh Ceftazidime</t>
  </si>
  <si>
    <t>Đĩa kháng sinh Ceftriaxone</t>
  </si>
  <si>
    <t>Đĩa kháng sinh Cefuroxime</t>
  </si>
  <si>
    <t>Đĩa kháng sinh Ciprofloxacin</t>
  </si>
  <si>
    <t>Đĩa kháng sinh Erythromycin 15µg</t>
  </si>
  <si>
    <t>Đĩa kháng sinh Fosfomycin 200µg</t>
  </si>
  <si>
    <t>Đĩa kháng sinh Gentamycin 10µg</t>
  </si>
  <si>
    <t>Đĩa kháng sinh Gentamycin 120µg</t>
  </si>
  <si>
    <t>Đĩa kháng sinh Imipenem 10µg</t>
  </si>
  <si>
    <t>Đĩa kháng sinh Levofloxacin 5µg</t>
  </si>
  <si>
    <t>Đĩa kháng sinh Linezolid 30µg</t>
  </si>
  <si>
    <t>Đĩa kháng sinh Meropenem 10µg</t>
  </si>
  <si>
    <t>Đĩa kháng sinh Nitrofurantoin</t>
  </si>
  <si>
    <t>Đĩa kháng sinh Novobiocin</t>
  </si>
  <si>
    <t>Đĩa kháng sinh Oxacillin 1µg</t>
  </si>
  <si>
    <t>Đĩa kháng sinh Penicillin 10 units</t>
  </si>
  <si>
    <t>Đĩa kháng sinh Piperacilline-Tazobactam</t>
  </si>
  <si>
    <t>Đĩa kháng sinh Polymycin B</t>
  </si>
  <si>
    <t>Đĩa kháng sinh Trimethoprime-Sulfamethoxazole</t>
  </si>
  <si>
    <t>Đĩa kháng sinh Vancomycine</t>
  </si>
  <si>
    <t>Dung dịch Giemsa</t>
  </si>
  <si>
    <t>Dung dịch pha loãng kháng thể</t>
  </si>
  <si>
    <t>Dung dịch Xylene</t>
  </si>
  <si>
    <t>Etest Amoxicillin</t>
  </si>
  <si>
    <t>Etest Amoxicillin-Clavulanate</t>
  </si>
  <si>
    <t>Etest Ceftazidime</t>
  </si>
  <si>
    <t>Etest Ceftriaxone</t>
  </si>
  <si>
    <t>Etest Clarythromycin</t>
  </si>
  <si>
    <t>Etest Levofloxacin</t>
  </si>
  <si>
    <t>Etest Meropenem</t>
  </si>
  <si>
    <t>Etest Metronidazole</t>
  </si>
  <si>
    <t>Etest Tetracycline</t>
  </si>
  <si>
    <t>Etest Trimethoprim-Sulfamethoxazole</t>
  </si>
  <si>
    <t>Etest Vancomycin</t>
  </si>
  <si>
    <t>Giấy lau kính hiển vi</t>
  </si>
  <si>
    <t>Gói tạo môi trường không khí nuôi cấy vi hiếu khí</t>
  </si>
  <si>
    <t>Hóa chất Acetone</t>
  </si>
  <si>
    <t>Hoá chất Acid Boric</t>
  </si>
  <si>
    <t>Hoá chất Acid Sulfuric đậm đặc</t>
  </si>
  <si>
    <t>Hóa chất ngoại kiểm Nước tiểu</t>
  </si>
  <si>
    <t xml:space="preserve">Hoá chất ngoại kiểm tốc độ máu lắng </t>
  </si>
  <si>
    <t>Hóa chất nội kiểm miễn dịch mức cao</t>
  </si>
  <si>
    <t>Hóa chất nội kiểm miễn dịch mức thấp</t>
  </si>
  <si>
    <t>Hóa chất nội kiểm nước tiểu mức âm tính</t>
  </si>
  <si>
    <t>Hóa chất nội kiểm nước tiểu mức dương tính</t>
  </si>
  <si>
    <t>Hóa chất nội kiểm Protein đặc hiệu 1</t>
  </si>
  <si>
    <t>Hóa chất nội kiểm Protein đặc hiệu 2</t>
  </si>
  <si>
    <t>Hóa chất nội kiểm sinh hóa ngưỡng bình thường (L2)</t>
  </si>
  <si>
    <t>Hóa chất nội kiểm sinh hóa ngưỡng cao (L3)</t>
  </si>
  <si>
    <t>Hóa chất nội kiểm sinh hóa nước tiểu mức cao</t>
  </si>
  <si>
    <t>Hóa chất nội kiểm sinh hóa nước tiểu mức thấp</t>
  </si>
  <si>
    <t>Hoá chất nội kiểm tốc độ máu lắng mức 1</t>
  </si>
  <si>
    <t>Hoá chất nội kiểm tốc độ máu lắng mức 2</t>
  </si>
  <si>
    <t>Hộp chữ nhật cỡ lớn, dùng nuôi cấy vi hiếu khí</t>
  </si>
  <si>
    <t>Hộp chữ nhật cỡ nhỏ, dùng nuôi cấy vi hiếu khí</t>
  </si>
  <si>
    <t>Hộp chữ nhật cỡ trung, dùng nuôi cấy vi hiếu khí</t>
  </si>
  <si>
    <t xml:space="preserve">Hộp Petri nhựa </t>
  </si>
  <si>
    <t>Huyết tương thỏ đông khô</t>
  </si>
  <si>
    <t>Keo dán tiêu bản</t>
  </si>
  <si>
    <t>Kháng nấm đồ</t>
  </si>
  <si>
    <t>Kháng thể đa dòng kháng S100, dạng pha sẵn</t>
  </si>
  <si>
    <t>Kháng thể đơn dòng CD68 (KP1), dạng cô đặc</t>
  </si>
  <si>
    <t>Kháng thể đơn dòng kháng Calretinin (DAK-Calret 1), dạng pha sẵn</t>
  </si>
  <si>
    <t>Kháng thể đơn dòng kháng CD1A (010), dạng cô đặc</t>
  </si>
  <si>
    <t>Kháng thể đơn dòng kháng Cytokeratin (AE1/AE3), dạng cô đặc</t>
  </si>
  <si>
    <t>Kháng thể đơn dòng kháng Desmin (D33), dạng cô đặc</t>
  </si>
  <si>
    <t>Kháng thể đơn dòng kháng GFAP (6F2), dạng cô đặc</t>
  </si>
  <si>
    <t>Kháng thể đơn dòng kháng Myogenin (F5D), dạng pha sẵn</t>
  </si>
  <si>
    <t>Kháng thể đơn dòng kháng OCT3/4 (N1NK), dạng pha sẵn</t>
  </si>
  <si>
    <t>Kháng thể đơn dòng kháng Synaptophysin (DAK-SYNAP), dạng pha sẵn</t>
  </si>
  <si>
    <t>Kháng thể đơn dòng kháng Vimentin (V9), dạng pha sẵn</t>
  </si>
  <si>
    <t>Kit Real-time PCR phát hiện Adenovirus</t>
  </si>
  <si>
    <t xml:space="preserve">Kit Real-time PCR phát hiện Bordetella Pertussis </t>
  </si>
  <si>
    <t>Kit Real-time PCR phát hiện Cúm</t>
  </si>
  <si>
    <t>Kit Realtime PCR phát hiện Enterovirus Subtype 71</t>
  </si>
  <si>
    <t>Kit Real-time PCR phát hiện HSV1/HSV2</t>
  </si>
  <si>
    <t>Kit Real-time PCR phát hiện vi khuẩn Lao</t>
  </si>
  <si>
    <t>Kit Real-time PCR phát hiện/ định lượng CMV</t>
  </si>
  <si>
    <t>Kit Real-time PCR phát hiện/định lượng virus EBV</t>
  </si>
  <si>
    <t>Kit tách chiết DNA/RNA thủ công</t>
  </si>
  <si>
    <t>Lam kéo</t>
  </si>
  <si>
    <t>Lam kính 7102</t>
  </si>
  <si>
    <t>Lam kính nhám 7105</t>
  </si>
  <si>
    <t>Lam nhuộm hóa mô miễn dịch</t>
  </si>
  <si>
    <t>Lamelle 22x22</t>
  </si>
  <si>
    <t>Lamelle 22x50</t>
  </si>
  <si>
    <t>Máu cừu</t>
  </si>
  <si>
    <t>Methanol</t>
  </si>
  <si>
    <r>
      <t>Micropipette 0.5-10</t>
    </r>
    <r>
      <rPr>
        <sz val="10"/>
        <color theme="1"/>
        <rFont val="Calibri"/>
        <family val="2"/>
      </rPr>
      <t>µ</t>
    </r>
    <r>
      <rPr>
        <sz val="10"/>
        <color theme="1"/>
        <rFont val="Times New Roman"/>
        <family val="1"/>
      </rPr>
      <t>L</t>
    </r>
  </si>
  <si>
    <r>
      <t>Micropipette 100-1000</t>
    </r>
    <r>
      <rPr>
        <sz val="10"/>
        <color theme="1"/>
        <rFont val="Calibri"/>
        <family val="2"/>
      </rPr>
      <t>µ</t>
    </r>
    <r>
      <rPr>
        <sz val="10"/>
        <color theme="1"/>
        <rFont val="Times New Roman"/>
        <family val="1"/>
      </rPr>
      <t>L</t>
    </r>
  </si>
  <si>
    <r>
      <t>Micropipette 10-100</t>
    </r>
    <r>
      <rPr>
        <sz val="10"/>
        <color theme="1"/>
        <rFont val="Calibri"/>
        <family val="2"/>
      </rPr>
      <t>µ</t>
    </r>
    <r>
      <rPr>
        <sz val="10"/>
        <color theme="1"/>
        <rFont val="Times New Roman"/>
        <family val="1"/>
      </rPr>
      <t>L</t>
    </r>
  </si>
  <si>
    <r>
      <t>Micropipette 20-200</t>
    </r>
    <r>
      <rPr>
        <sz val="10"/>
        <color theme="1"/>
        <rFont val="Calibri"/>
        <family val="2"/>
      </rPr>
      <t>µ</t>
    </r>
    <r>
      <rPr>
        <sz val="10"/>
        <color theme="1"/>
        <rFont val="Times New Roman"/>
        <family val="1"/>
      </rPr>
      <t>L</t>
    </r>
  </si>
  <si>
    <r>
      <t>Micropipette 2-20</t>
    </r>
    <r>
      <rPr>
        <sz val="10"/>
        <color theme="1"/>
        <rFont val="Calibri"/>
        <family val="2"/>
      </rPr>
      <t>µ</t>
    </r>
    <r>
      <rPr>
        <sz val="10"/>
        <color theme="1"/>
        <rFont val="Times New Roman"/>
        <family val="1"/>
      </rPr>
      <t>L</t>
    </r>
  </si>
  <si>
    <t>Micropippet 5-50µL</t>
  </si>
  <si>
    <t>Môi trường Columbia</t>
  </si>
  <si>
    <t>Môi trường Hektoen</t>
  </si>
  <si>
    <t>Môi trường Mac Conkey Agar (MC)</t>
  </si>
  <si>
    <t>Môi trường Muller Hinton Agar (MHA)</t>
  </si>
  <si>
    <t>Môi trường nuôi cấy Helicobacter pylori dạng pha sẵn</t>
  </si>
  <si>
    <t>Môi trường Sabouraud Chloramphenicol</t>
  </si>
  <si>
    <t>Môi trường SS Agar</t>
  </si>
  <si>
    <t>Môi trường Thạch chocolate XV pha sẵn (CAXV)</t>
  </si>
  <si>
    <t>Môi trường Thạch MacConkey pha sẵn</t>
  </si>
  <si>
    <t>Môi trường Thạch máu pha sẵn (BA)</t>
  </si>
  <si>
    <t>Môi trường Tryptone Soya Agar</t>
  </si>
  <si>
    <t>Môi trường vận chuyển mẫu mô dạ dày dùng nuôi cấy  Helicobacter pylori</t>
  </si>
  <si>
    <t>Môi trường vận chuyển virus</t>
  </si>
  <si>
    <t>Mueller Hinton Agar + 5% Horse Blood + NAD</t>
  </si>
  <si>
    <t>Nhiệt ẩm kế</t>
  </si>
  <si>
    <t>Nhiệt kế điện tử theo dõi nhiệt độ từ -30 đến 50 độ C</t>
  </si>
  <si>
    <t>Nutrient Broth</t>
  </si>
  <si>
    <t>Ống 5ml vô trùng dùng ly tâm dịch não tủy</t>
  </si>
  <si>
    <t>Ống Eppendoff</t>
  </si>
  <si>
    <t xml:space="preserve">Ống Eppendorf chống dính </t>
  </si>
  <si>
    <t>Ống hút Pipet nhựa dung tích 1ml</t>
  </si>
  <si>
    <t xml:space="preserve">Ống nghiệm nhựa trong </t>
  </si>
  <si>
    <t>Ống nghiệm tốc độ máu lắng</t>
  </si>
  <si>
    <t>Pipet pasteur thủy tinh</t>
  </si>
  <si>
    <t>Que cấy nhựa vô trùng 1µl</t>
  </si>
  <si>
    <t>Que cấy nhựa vô trùng 10µl</t>
  </si>
  <si>
    <t>Sáp Paraffin để cố định mẫu</t>
  </si>
  <si>
    <t>Tăm bông kháng sinh đồ</t>
  </si>
  <si>
    <t>Test dị nguyên</t>
  </si>
  <si>
    <t>Test nhanh cúm A/B</t>
  </si>
  <si>
    <t>Test nhanh Dengue NS1Ag</t>
  </si>
  <si>
    <t>Test nhanh EV71 IgM</t>
  </si>
  <si>
    <t>Test nhanh RSV</t>
  </si>
  <si>
    <t>Test nhanh tìm kháng nguyên Adenovirus</t>
  </si>
  <si>
    <t>Test nhanh tìm kháng nguyên Rota virus trong phân</t>
  </si>
  <si>
    <t>Test xét nghiệm nhanh H.pylori / Phân</t>
  </si>
  <si>
    <t>Thuốc nhuộm EA</t>
  </si>
  <si>
    <t>Thuốc nhuộm OG6</t>
  </si>
  <si>
    <t>Thuốc nhuộm tiêu bản EosinY</t>
  </si>
  <si>
    <t>Thuốc nhuộm tiêu bản Hematoxylin</t>
  </si>
  <si>
    <t>Tube PCR trong 0.2 ml</t>
  </si>
  <si>
    <t>Urease Test (Helicobacter Pylori Test)</t>
  </si>
  <si>
    <t>Vitalex hoặc tương đương</t>
  </si>
  <si>
    <t>Xét nghiệm kháng nguyên Galactomannan</t>
  </si>
  <si>
    <t>Ziehl Neelsen</t>
  </si>
  <si>
    <t>Chai 500g</t>
  </si>
  <si>
    <t>Bộ/ 3 lọ 10 test</t>
  </si>
  <si>
    <t>Bộ/ 20 test</t>
  </si>
  <si>
    <t>190 tests</t>
  </si>
  <si>
    <t>Kit</t>
  </si>
  <si>
    <t>Bộ/ 4 chai 100ml</t>
  </si>
  <si>
    <t>*Thử nghiệm xác định kháng nguyên, kháng thể vi khuẩn Salmonella trong máu</t>
  </si>
  <si>
    <t>8 lọ x 5ml + (2 lọ x 1ml control)</t>
  </si>
  <si>
    <t>*Môi trường dạng bột, dùng pha chế canh trường tăng sinh, lưu chủng vi khuẩn</t>
  </si>
  <si>
    <t>Hộp/500g</t>
  </si>
  <si>
    <t>*Cassette có nắp
- Kích thước lỗ vuông nhỏ hoặc lỗ dạng khe
- Lực đóng và mở nắp được cân chỉnh cẩn thận dễ dàng sử dụng và an toàn cho mẫu trong suốt quá trình xử lý</t>
  </si>
  <si>
    <t>Thùng/ 1000 cái</t>
  </si>
  <si>
    <t xml:space="preserve">*Dung dịch cố định mô, pH trong khoảng từ 6.8 - 7.2
*Kiểm soát chất lượng nghiêm ngặt đảm bảo nồng độ Formalin là 10%
*Ổn định ở nhiệt độ đông lạnh </t>
  </si>
  <si>
    <t>Thùng/ 4x5 lít</t>
  </si>
  <si>
    <t>Lít</t>
  </si>
  <si>
    <t>*Tạo liên kết vững chắc với dụng cụ giữ mẫu. Bị loại bỏ trong quá trình nhuộm. Đông lạnh nhanh, lát cắt phẳng và tan trong nước mà không có cặn bã.</t>
  </si>
  <si>
    <t>Hộp/ 
4 chai x 120ml</t>
  </si>
  <si>
    <t>*Chủng chuẩn có dạng viên đông khô, môi trường lưu trữ được chuẩn bị cùng với một chủng vi sinh vật. Dùng kiểm tra chất lượng môi trường nuôi cấy, thuốc nhuộm, kít chẩn đoán và các thuốc thử.
*Mỗi chủng chuẩn đông khô có đời thế hệ F1-F3</t>
  </si>
  <si>
    <t>*Dung dịch Ethanol 70% trong suốt, không màu..</t>
  </si>
  <si>
    <t>Can</t>
  </si>
  <si>
    <t>*Dung dịch Ethanol 90% trong suốt, không màu..</t>
  </si>
  <si>
    <t>Can / 30 lít</t>
  </si>
  <si>
    <t>*Dung dịch Ethanol 96% trong suốt, không màu..</t>
  </si>
  <si>
    <t>*Dung dịch Ethanol 99,5% trong suốt, không màu.</t>
  </si>
  <si>
    <t>Can 20 lít</t>
  </si>
  <si>
    <t>*Làm bằng thép cao cấp có độ bền cao, không bị mờ và xước khi cắt
*Cắt được tất cả các loại mô (mô cứng, mô mềm, …), tương thích với hầu hết các loại máy cắt vi phẫu.</t>
  </si>
  <si>
    <t>Hộp/50</t>
  </si>
  <si>
    <t xml:space="preserve">*Đầu col có lọc, thể tích 10µL, đã được tiệt trùng.
*Phù hợp với các loại Pipet thông dụng  </t>
  </si>
  <si>
    <t>Hộp 96 cái</t>
  </si>
  <si>
    <t xml:space="preserve">*Đầu col có lọc, thể tích 1000µL, đã được tiệt trùng.
*Phù hợp với các loại Pipet thông dụng  </t>
  </si>
  <si>
    <t xml:space="preserve">*Đầu col có lọc, thể tích 20µL, đã được tiệt trùng.
*Phù hợp với các loại Pipet thông dụng  </t>
  </si>
  <si>
    <t xml:space="preserve">*Đầu col có lọc, thể tích 200µL, đã được tiệt trùng.
*Phù hợp với các loại Pipet thông dụng  </t>
  </si>
  <si>
    <t>*Phù hợp với các loại Pipet thông dụng
*Thể tích hút 20 - 200µl.</t>
  </si>
  <si>
    <t>Gói /1000 cái</t>
  </si>
  <si>
    <t>*Phù hợp với các loại Pipet thông dụng
*Thể tích hút 200- 1000µl</t>
  </si>
  <si>
    <t>*Dung dịch dầu lỏng soi kính hiển vi, trong suốt.
*Chai tối thiểu 500mL</t>
  </si>
  <si>
    <t>Chai 500ml</t>
  </si>
  <si>
    <t>* Sử dụng được trên máy Realtime PCR Fast 7500 Dx
*Dây 8 ống PCR, thể tích 0.1mL, không chứa DNase/RNase.
*Thân trắng - nắp phẳng quang học trong suốt.</t>
  </si>
  <si>
    <t>8 tube/dây</t>
  </si>
  <si>
    <t>Tube</t>
  </si>
  <si>
    <t>*Khoanh giấy được tẩm Bacitracin.</t>
  </si>
  <si>
    <t>Lọ/ 20 đĩa</t>
  </si>
  <si>
    <t>Lọ</t>
  </si>
  <si>
    <t>*Thử nghiệm phát hiện vi khuẩn tiết ß-Lactamase cổ điển.</t>
  </si>
  <si>
    <t xml:space="preserve">*Thực hiện thử nghiệm nhạy cảm Optochin </t>
  </si>
  <si>
    <t>*Thực hiện thử nghiệm Oxidase.(phát hiện nhanh enzyme cytochrome oxidase trong vi khuẩn)</t>
  </si>
  <si>
    <t>*Khoanh giấy được tẩm Amikacin có nồng độ 30µg</t>
  </si>
  <si>
    <t>Hộp/250 đĩa</t>
  </si>
  <si>
    <t>Đĩa</t>
  </si>
  <si>
    <t>*Khoanh giấy được tẩm Amoxicillin/Clavulanic Acid 20/10µg</t>
  </si>
  <si>
    <t>*Khoanh giấy được tẩm Ampicillin có nồng độ 10µg</t>
  </si>
  <si>
    <t>*Khoanh giấy được tẩm Ampicilline/Sulbactam 10/10µg</t>
  </si>
  <si>
    <t>*Khoanh giấy được tẩm Azithromycin 15µg</t>
  </si>
  <si>
    <t>*Khoanh giấy được tẩm Cefepime 30µg</t>
  </si>
  <si>
    <t>hôp/250 đĩa</t>
  </si>
  <si>
    <t>*Khoanh giấy được tẩm Cefixime 5µg</t>
  </si>
  <si>
    <t>*Khoanh giấy được tẩm Cefoperzone/Sulbactam có nồng độ 105µg</t>
  </si>
  <si>
    <t>*Khoanh giấy được tẩm Cefotaxime có nồng độ 30µg</t>
  </si>
  <si>
    <t>*Khoanh giấy được tẩm Cefoxitin 30µg</t>
  </si>
  <si>
    <t>Hôp/250 đĩa</t>
  </si>
  <si>
    <t>*Khoanh giấy được tẩm Ceftazidime 30µg</t>
  </si>
  <si>
    <t>*Khoanh giấy được tẩm Ceftriaxone 30µg</t>
  </si>
  <si>
    <t>*Khoanh giấy được tẩm Cefuroxime 30µg</t>
  </si>
  <si>
    <t>*Khoanh giấy được tẩm Ciprofloxacin 5µg</t>
  </si>
  <si>
    <t>*Khoanh giấy được tẩm Erythromycin có nồng độ 15µg</t>
  </si>
  <si>
    <t>*Khoanh giấy được tẩm Fosfomycin có nồng độ 200µg</t>
  </si>
  <si>
    <t>*Khoanh giấy được tẩm Gentamycin có nồng độ 10µg</t>
  </si>
  <si>
    <t>*Khoanh giấy được tẩm Gentamycin có nồng độ 120µg</t>
  </si>
  <si>
    <t>*Khoanh giấy được tẩm Imipenem có nồng độ 10µg</t>
  </si>
  <si>
    <t>*Khoanh giấy được tẩm Levofloxacin có nồng độ 5µg</t>
  </si>
  <si>
    <t>*Khoanh giấy được tẩm Linezolid có nồng độ 30µg</t>
  </si>
  <si>
    <t>*Khoanh giấy được tẩm Meropenem có nồng độ 10µg</t>
  </si>
  <si>
    <t>*Khoanh giấy được tẩm Nitrofurantoin 300µg</t>
  </si>
  <si>
    <t>*Khoanh giấy được tẩm Novobiocin 5µg</t>
  </si>
  <si>
    <t>*Khoanh giấy được tẩm Oxacillin có nồng độ 1µg</t>
  </si>
  <si>
    <t>*Khoanh giấy được tẩm Penicillin có nồng độ 10 units</t>
  </si>
  <si>
    <t>*Khoanh giấy được tẩm Piperacilline/Tazobactam 100/10µg</t>
  </si>
  <si>
    <t>*Khoanh giấy được tẩm Polymycin B 300 units</t>
  </si>
  <si>
    <t>*Khoanh giấy được tẩm Trimethoprime/Sulfamethoxazole 1,25/23,75µg</t>
  </si>
  <si>
    <t>*Khoanh giấy được tẩm Vancomycin 30µg</t>
  </si>
  <si>
    <t>*Thực hiện xét nghiệm soi nhuộm Giemsa</t>
  </si>
  <si>
    <t>Chai/ 100ml</t>
  </si>
  <si>
    <t>*Thành phần: Đệm Tris, pH 7.2, chứa 15 mmol/L sodium azide và protein.
*Chai tối thiểu 250mL</t>
  </si>
  <si>
    <t>250ml</t>
  </si>
  <si>
    <t>*Thành phần: Isoparaffinic và Hydrocarbon, không Benzen
*Không mùi, loại bỏ chất béo tuyệt đối trong xử lý mô, giúp cho quá trình khử Parafin và lam nhuộm trong suốt
*Không làm cho mẫu bị khô cứng khi phơi nhiễm kéo dài.</t>
  </si>
  <si>
    <t>Thùng/ 
4 bình x 3,8 lít</t>
  </si>
  <si>
    <t>*Thanh plastic tẩm kháng sinh Amoxicillin
(MIC khoảng 0,016-256µg/mL)</t>
  </si>
  <si>
    <t>hộp 100 test, nồng độ 0.016-256 µg</t>
  </si>
  <si>
    <t>*Thanh plastic tẩm kháng sinh  Amoxicillin/Clavulanic acid
(MIC khoảng 0,016-256µg/mL)</t>
  </si>
  <si>
    <t>hộp 10 test</t>
  </si>
  <si>
    <t>*Thanh plastic tẩm kháng sinh Ceftazidime 
(MIC khoảng 0,016-256µg/mL)</t>
  </si>
  <si>
    <t>*Thanh plastic tẩm kháng sinh Ceftriaxone
(MIC khoảng 0,016-256µg/mL)</t>
  </si>
  <si>
    <t>*Thanh plastic tẩm kháng sinh Clarythromycin
(MIC khoảng 0,016-256µg/mL)</t>
  </si>
  <si>
    <t xml:space="preserve"> hộp100 test, nồng độ 0.016-256 µg</t>
  </si>
  <si>
    <t>*Thanh plastic tẩm kháng sinh Levofloxacin
(MIC khoảng 0,002-32µg/mL)</t>
  </si>
  <si>
    <t>hộp100 test, nồng độ 0.002-32 µg</t>
  </si>
  <si>
    <t>*Thanh plastic tẩm kháng sinh Meropenem
(MIC khoảng 0,002-32µg/mL)</t>
  </si>
  <si>
    <t>*Thanh plastic tẩm kháng sinh Metronidazole
(MIC khoảng 0,016-256µg/mL)</t>
  </si>
  <si>
    <t>*Thanh plastic tẩm kháng sinh Tetracyvline
(MIC khoảng 0,016-256µg/mL)</t>
  </si>
  <si>
    <t>*Thanh plastic tẩm kháng sinh Trimethoprim-Sulfamethoxazole
(MIC khoảng 0,002-32µg/mL)</t>
  </si>
  <si>
    <t>*Thanh plastic tẩm kháng sinh Vancomycin
(MIC khoảng 0,016-256µg/mL)</t>
  </si>
  <si>
    <r>
      <t xml:space="preserve">hộp 30 test, nồng độ 0.016-256 </t>
    </r>
    <r>
      <rPr>
        <sz val="10"/>
        <color rgb="FF000000"/>
        <rFont val="Calibri"/>
        <family val="2"/>
        <charset val="163"/>
      </rPr>
      <t>µ</t>
    </r>
    <r>
      <rPr>
        <sz val="10"/>
        <color rgb="FF000000"/>
        <rFont val="Times New Roman"/>
        <family val="2"/>
      </rPr>
      <t>g</t>
    </r>
  </si>
  <si>
    <t>*Giấy lau kính hiển vi
*Quy cách tối thiểu 500 tờ/hộp</t>
  </si>
  <si>
    <t>Hộp 500 tờ</t>
  </si>
  <si>
    <t>*Dùng tạo môi trường thích hợp để nuôi cấy vi khuẩn yêu cầu điều kiện kỵ khí, vi hiếu khí hoặc cần CO2 dùng cấy Helicobacter pylori</t>
  </si>
  <si>
    <t>Hộp/20 gói</t>
  </si>
  <si>
    <t>Gói</t>
  </si>
  <si>
    <t>*Dung môi lỏng, không màu, tinh khiết dùng cho phân tích thí nghiệm.</t>
  </si>
  <si>
    <t>*Dạng bột mịn, không màu, tinh khiết dùng cho phân tích</t>
  </si>
  <si>
    <t>*Dung dịch H2SO4 đậm đặc, trong suốt, không màu, tinh khiết dùng cho phân tích thí nghiệm</t>
  </si>
  <si>
    <t xml:space="preserve">*Chương trình ngoại kiểm Niệu đáp ứng 14 thông số tổng phân tích nước tiểu hoặc tương đương. Chu kỳ bắt đầu từ tháng 1-12 hàng năm. Phù hợp để tham gia chương trình ngoại kiểm được triển khai tại các Trung tâm kiểm chuẩn. </t>
  </si>
  <si>
    <t>Hộp/3 x 12 ml</t>
  </si>
  <si>
    <t>*Chương trình ngoại kiểm tốc độ máu lắng. Gồm 1 thông số ESR. Có chu kỳ bắt đầu tháng 3 hàng năm. Phù hợp để tham gia chương trình ngoại kiểm Riqas được triển khai tại các Trung tâm kiểm chuẩn.</t>
  </si>
  <si>
    <t>Hộp /2x4,5ml</t>
  </si>
  <si>
    <t>*Hóa chất nội kiểm miễn dịch mức cao. Gồm các xét nghiệm: PTH, Cortisol, Estrdiol, Ferritin, hCG, LH, FT3, FT4, TSH, FSH, AFP, Vitamin D, …</t>
  </si>
  <si>
    <t>*Hóa chất nội kiểm miễn dịch mức thấp. Gồm các xét nghiệm: PTH, Cortisol, Estrdiol, Ferritin, hCG, LH, FT3, FT4, TSH, FSH, AFP, Vitamin D, …</t>
  </si>
  <si>
    <t>Hộp/ 12 x 12 ml</t>
  </si>
  <si>
    <t>Hộp/3 x 1 ml</t>
  </si>
  <si>
    <t>Hộp/ 20*5ml</t>
  </si>
  <si>
    <t xml:space="preserve">*Hóa chất nội kiểm sinh hóa nước tiểu mức cao. Gồm các xét nghiệm: Maylase, Ure, Creatinin, Na+, K+, Cl-, Protein, Canxi, Acid Uric,... </t>
  </si>
  <si>
    <t xml:space="preserve">*Hóa chất nội kiểm sinh hóa nước tiểu mức thấp. Gồm các xét nghiệm: Maylase, Ure, Creatinin, Na+, K+, Cl-, Protein, Canxi, Acid Uric,... </t>
  </si>
  <si>
    <t>*Dạng lỏng dùng ngay. Đáp ứng xét nghiệm ESR.</t>
  </si>
  <si>
    <t>Hộp (4 lọ x 9 ml)</t>
  </si>
  <si>
    <t>*Hộp nhựa dùng pha chế môi trường nuôi cấy vi khuẩn, dùng 1 lần đường kính 90 mm.</t>
  </si>
  <si>
    <t>*Dùng thực hiện thử nghiệm Coagulase để phân biệt Staphylococcus Aureus với Coagulase Negative Staphylococcus</t>
  </si>
  <si>
    <t>Hộp/ 10 lọ</t>
  </si>
  <si>
    <t>*Thành phần: Toluene; Acrylic Resin.
*Dạng pha sẵn,khô nhanh, quan sát mẫu rõ. Không phai màu nhuộm khi lưu trữ dài ngày.</t>
  </si>
  <si>
    <t>Hộp/
6 chai x 118 ml</t>
  </si>
  <si>
    <t>*Hệ thống dùng thực hiện kháng nấm đồ với tối thiểu 9 loại thuốc kháng nấm, xác định được MIC bằng phương pháp vi pha loãng</t>
  </si>
  <si>
    <t>*Kháng thể đa dòng S100 dạng pha sẵn. Được cung cấp ở dạng lỏng, trong dung dịch ổn định protein và 0.015 mol/L Soium Azide.
*Lọ tổi thiểu 12mL</t>
  </si>
  <si>
    <t>12ml</t>
  </si>
  <si>
    <t>*Kháng thể đơn dòng CD68 dòng KP1 dạng cô đặc.
*Lọ tối thiểu 1mL</t>
  </si>
  <si>
    <t>1ml</t>
  </si>
  <si>
    <t>*Kháng thể đơn dòng Calretinin dòng DAK-Calret 1 dạng pha sẵn.
*Lọ tối thiểu 12mL</t>
  </si>
  <si>
    <t>Lọ 12 ml</t>
  </si>
  <si>
    <t>*Kháng thể đơn dòng CD1A dòng 010 dạng cô đặc
*Lọ tối thiểu 1mL</t>
  </si>
  <si>
    <t>*Kháng thể đơn dòng CK AE1/AE3 dòng AE1/AE3 dạng cô đặc.
*Lọ tối thiểu 0.2mL</t>
  </si>
  <si>
    <t>0.2ml</t>
  </si>
  <si>
    <t>*Kháng thể đơn dòng GFAP dòng 6F2, dạng cô đặc.
*Lọ tối thiểu 1mL</t>
  </si>
  <si>
    <t>*Kháng thể đơn dòng Myogenin dòng F5D dạng pha sẵn.
*Lọ tối thiểu 12mL</t>
  </si>
  <si>
    <t>*Kháng thể đơn dòng OCT3/4 dòng N1NK dạng pha sẵn.
*Lọ tối thiểu 12mL</t>
  </si>
  <si>
    <t>*Kháng thể đơn dòng Synaptophysin dòng DAK-SYNAP dạng pha sẵn.
*Lọ tối thiểu 12mL</t>
  </si>
  <si>
    <t>*Kháng thể đơn dòng Vimentin dòng V9 dạng pha sẵn.
*Lọ tối thiểu 12mL</t>
  </si>
  <si>
    <t>*Phát hiện định tính sự hiện diện Adenovirus bằng phương pháp Realtime RT-PCR
* Sử dụng được trên máy Realtime PCR Fast 7500 Dx</t>
  </si>
  <si>
    <t>50 test/hộp</t>
  </si>
  <si>
    <t>*Phát hiện định tính sự hiện diện vi khuẩn Ho gà (B. pertussis (BP), B. parapertussis (BPP))bằng phương pháp Realtime RT-PCR
* Sử dụng được trên máy Realtime PCR Fast 7500 Dx</t>
  </si>
  <si>
    <t>*Phát hiện định tính sự hiện diện Cúm bằng phương pháp Realtime RT-PCR
* Sử dụng được trên máy Realtime PCR Fast 7500 Dx</t>
  </si>
  <si>
    <t>*Phát hiện định tính sự hiện diện virus EV71(Enterovirus A – D) bằng phương pháp Realtime RT-PCR
* Sử dụng được trên máy Realtime PCR Fast 7500 Dx.</t>
  </si>
  <si>
    <t>96 hoặc100 test/hộp</t>
  </si>
  <si>
    <t>*Phát hiện định tính type HSV1/HSV2 bằng phương pháp Realtime PCR.
* Sử dụng được trên máy Realtime PCR Fast 7500 Dx.</t>
  </si>
  <si>
    <t>*Phát hiện định tính sự hiện diện vi khuẩn Lao (Mycobacterium Tuberculosis) bằng phương pháp Realtime PCR.
* Sử dụng được trên máy Realtime PCR Fast 7500 Dx.</t>
  </si>
  <si>
    <t>*Phát hiện định lượng virus CMV (Human Cytomegalovirus) bằng phương pháp Realtime PCR.
* Sử dụng được trên máy Realtime PCR Fast 7500 Dx.</t>
  </si>
  <si>
    <t>*Phát hiện định lượng virus EBV(Epstein-Barr Virus) bằng phương pháp Realtime PCR.
* Sử dụng được trên máy Realtime PCR Fast 7500 Dx.</t>
  </si>
  <si>
    <t>*Tách chiết DNA/RNA sử dụng được cho nhiều loại bệnh phẩm.
. Theo phương pháp từ hoặc cột.
. Cung cấp đủ hóa chất, vật tư kèm theo.</t>
  </si>
  <si>
    <t>*Lame kính chữ nhật, trong suốt, dày 1-1.2mm</t>
  </si>
  <si>
    <t>Hộp / 72 cái</t>
  </si>
  <si>
    <t>*Lam kính chữ nhật mờ 1 đầu, để ghi chú, dày 1-1.2mm.</t>
  </si>
  <si>
    <t>Hộp/72 miếng</t>
  </si>
  <si>
    <t>Hộp/ 72 cái</t>
  </si>
  <si>
    <t>*Lamen kính kích thước 22 x 22mm
*Độ dày: ≥ 0.13 mm
*Vật liệu: thủy tinh Borosilicate</t>
  </si>
  <si>
    <t>Hộp/ 100 cái</t>
  </si>
  <si>
    <t>*Lamen kính kích thước 22 x 50mm
*Độ dày: ≥ 0.13 mm
*Vật liệu: thủy tinh Borosilicate</t>
  </si>
  <si>
    <t>Hộp/100</t>
  </si>
  <si>
    <t>*Máu cừu được kháng đông bằng bi thủy tinh để loại bỏ Fibrin (không sử dụng chất kháng đông). Dùng pha chế các loại môi trường thạch nuôi cấy vi sinh.</t>
  </si>
  <si>
    <t>100 ml/ chai</t>
  </si>
  <si>
    <t>*Dung môi Methanol tinh khiết, dùng trong phòng thí nghiệm</t>
  </si>
  <si>
    <t>chai/1 lit</t>
  </si>
  <si>
    <t>*Micropipette thay đổi thể tích 0.5-10µL
*Đán ứng tiêu chuẩn IVD
*Có thể hấp tiệt trùng.
*Piston được làm từ chất liệu Fortron đặc biệt siêu nhẹ, chịu được tia UV, nhiệt độ, hóa chất tẩy rửa…</t>
  </si>
  <si>
    <t>*Micropipette thay đổi thể tích 100-1000µL
*Đán ứng tiêu chuẩn IVD
*Có thể hấp tiệt trùng.
*Piston được làm từ chất liệu Fortron đặc biệt siêu nhẹ, chịu được tia UV, nhiệt độ, hóa chất tẩy rửa…</t>
  </si>
  <si>
    <t>*Micropipette thay đổi thể tích 10-100µL
*Đán ứng tiêu chuẩn IVD
*Có thể hấp tiệt trùng.
*Piston được làm từ chất liệu Fortron đặc biệt siêu nhẹ, chịu được tia UV, nhiệt độ, hóa chất tẩy rửa…</t>
  </si>
  <si>
    <t>*Micropipette thay đổi thể tích 20-200µL
*Đán ứng tiêu chuẩn IVD
*Có thể hấp tiệt trùng.
*Piston được làm từ chất liệu Fortron đặc biệt siêu nhẹ, chịu được tia UV, nhiệt độ, hóa chất tẩy rửa…</t>
  </si>
  <si>
    <t>*Micropipette thay đổi thể tích 2-20µL
*Đán ứng tiêu chuẩn IVD
*Có thể hấp tiệt trùng.
*Piston được làm từ chất liệu Fortron đặc biệt siêu nhẹ, chịu được tia UV, nhiệt độ, hóa chất tẩy rửa…</t>
  </si>
  <si>
    <t>*Micropipette thay đổi thể tích 5-50µL
*Đán ứng tiêu chuẩn IVD
*Có thể hấp tiệt trùng.
*Piston được làm từ chất liệu Fortron đặc biệt siêu nhẹ, chịu được tia UV, nhiệt độ, hóa chất tẩy rửa…</t>
  </si>
  <si>
    <t>*Môi trường dạng bột</t>
  </si>
  <si>
    <t>*Môi trường dạng bột dùng nuôi cấy vi khuẩn</t>
  </si>
  <si>
    <t>*Môi trường dạng bột mịn</t>
  </si>
  <si>
    <t>*Môi trường giàu dinh dưỡng chọn lọc và phân lập Helicobacter pylori từ mẫu bệnh phẩm mô dạ dày dạng pha sẵn</t>
  </si>
  <si>
    <t>Hộp/10 đĩa</t>
  </si>
  <si>
    <t>*Môi trường dạng bột, dùng cấy vi nấm, có bổ sung kháng sinh Chloramphenicol</t>
  </si>
  <si>
    <t>*Môi trường chuẩn bị sẵn, chứa trong đĩa petri 90mm. Dùng để nuôi cấy không chọn lọc vi khuẩn khó mọc.</t>
  </si>
  <si>
    <t>Hộp/ 10 đĩa</t>
  </si>
  <si>
    <t>*Môi trường chuẩn bị sẵn, chứa trong đĩa petri 90mm. Dùng để phân lập và phân biệt cho phát hiện các vi khuẩn Enterobacteriaceae (Họ vi khuẩn Gram âm)</t>
  </si>
  <si>
    <t>*Môi trường thạch máu chuẩn bị sẵn, chứa trong đĩa petri 90mm. Dùng để phân biệt các kiểu tiêu huyết.</t>
  </si>
  <si>
    <t>Hộp/500 g</t>
  </si>
  <si>
    <t>*Dạng thạch mềm, có thể bảo quản mẫu mô dạ dày dùng nuôi cấy  Helicobacter pylori trong 48 giờ</t>
  </si>
  <si>
    <t>8 ống/hộp</t>
  </si>
  <si>
    <t>* Ống nhựa có nút xoáy vặn chặt, chứa tối thiểu 3mL môi trường vận chuyển virus.</t>
  </si>
  <si>
    <t>*Đĩa chứa môi trường dùng cho kiểm tra sự nhạy cảm với kháng sinh của vi khuẩn khó mọc.
*Thành phần bao gồm: Thạch Mueller Hinton Agar (Gồm: Acid Digest of Casein; Beef Extract; Starch; Sodium Chloride;NAD; Agar;  pH 7.3 ± 0.2 ở 25°C); Horse Blood;</t>
  </si>
  <si>
    <t>*Bằng thép không gỉ, kính bảo vệ, chữ số lớn dễ đọc
*Đường kính: 127mm ( ±1mm)
*Đo nhiệt độ trong phạm vi từ: -20 đến 100°C
*Đo độ ẩm từ: 20-100 Rel.%</t>
  </si>
  <si>
    <t>*Nhiệt kế có chức năng hiển thị nhiệt độ Min/Max với thang đo -30 đến 50°C có độ phân giải 0.1°C và độ chính xác ±1°C.
*Có màn hình hiển thị nhiệt độ, bộ nhớ Min/Max và báo động âm thanh tại chỗ. Nhiệt kế tích hợp 2 đầu dò: một đầu dò bên ngoài chống thấm nước với dây cáo PVC dài 1 mét, và một đầu dò năm bên trong máy để đo nhiệt độ phòng.</t>
  </si>
  <si>
    <t>*Dạng lỏng dùng ngay. Đáp ứng xét nghiệm Ammonia và Ethanol</t>
  </si>
  <si>
    <t>Hộp/ 6 x 2 ml</t>
  </si>
  <si>
    <t>*Màu trong có thể soi được độ đục.</t>
  </si>
  <si>
    <t>Bịch/ 50 tube</t>
  </si>
  <si>
    <t>*Được làm từ nhựa trong suốt, có nắp
*Thể tích: 1.5ml. Chịu được lực ly tâm tối thiểu 14.000 RCF.</t>
  </si>
  <si>
    <t>Gói/1000 cái</t>
  </si>
  <si>
    <t>*Màu trắng trong, 1.7ml - 2.0ml, tiệt trùng.
*Sử dụng được ở nhiệt độ -95°C đến 121°C
*Chịu được lực ly tâm tối thiểu 20.000 RCF.</t>
  </si>
  <si>
    <t>*Thể tích 1ml, có vạch chia thể tích, không tiệt trùng.</t>
  </si>
  <si>
    <t>Hộp/500 cái</t>
  </si>
  <si>
    <r>
      <t xml:space="preserve">*Kích thước 12x75mm ( </t>
    </r>
    <r>
      <rPr>
        <sz val="10"/>
        <color rgb="FF000000"/>
        <rFont val="Calibri"/>
        <family val="2"/>
      </rPr>
      <t>±</t>
    </r>
    <r>
      <rPr>
        <sz val="10"/>
        <color rgb="FF000000"/>
        <rFont val="Times New Roman"/>
        <family val="1"/>
      </rPr>
      <t>1mm), không nắp, dung tích 5ml</t>
    </r>
  </si>
  <si>
    <t>Gói/ 500 ống</t>
  </si>
  <si>
    <t>*Ống chứa dịch chống đông Sodium Citrate 3.2%
*Dung tích chứa tối đa 1.5ml</t>
  </si>
  <si>
    <t>*Dài 230mm</t>
  </si>
  <si>
    <t>250 cái / hộp</t>
  </si>
  <si>
    <t>*Chất liệu Polystyrene; Thể tích 1µl; Đóng gói vô trùng.</t>
  </si>
  <si>
    <t>25 que/ gói</t>
  </si>
  <si>
    <t>*Chất liệu Polystyrene; Thể tích 10µl;  Đóng gói vô trùng.</t>
  </si>
  <si>
    <t>Bịch/ 50 cái</t>
  </si>
  <si>
    <t xml:space="preserve">Cái
</t>
  </si>
  <si>
    <t>*Thành phần: Paraffin waxes and Hydrocarbon waxes; 2,6-Di-tert-butyl-p-cresol; Microcrystalline wax
*Nhiệt độ nóng chảy ổn định: trong khoảng từ 55 - 57°C</t>
  </si>
  <si>
    <t>Thùng/ 
10 gói x 0,9 kg</t>
  </si>
  <si>
    <t>Kg</t>
  </si>
  <si>
    <t>*Chuyên dụng để lấy vi khuẩn trên môi trường đĩa thạch để thực hiện kỹ thuật định danh hoặc kháng sinh đồ</t>
  </si>
  <si>
    <t>Bịch/ 50 que</t>
  </si>
  <si>
    <t>Que</t>
  </si>
  <si>
    <t>*Phân tích được ≥40 dị nguyên:
- Nấm mốc (5 loại)
- Thực phẩm (20 loại)
- Phấn hoa, thực vật (5 loại)
- Ký sinh trùng (3 loại)
- Dị ứng da tiếp xúc (6 loại)
- Khác: Cao su…....</t>
  </si>
  <si>
    <t>20 cái/hộp</t>
  </si>
  <si>
    <t>*Phát hiện định tính sự có mặt và phân biệt cúm A, cúm B trong bệnh phẩm lâm sàng.
*Ưu tiên sử dụng được với bệnh phẩm phết mũi/tỵ hầu.</t>
  </si>
  <si>
    <t>*Test chẩn đoán nhanh sốt xuất huyết
*Độ nhạy ≥ 98%</t>
  </si>
  <si>
    <t>*Phát hiện kháng thể IgM kháng Enterovirus 71 trong huyết thanh/huyết tương</t>
  </si>
  <si>
    <t>*Test nhanh phát hiện định tính kháng nguyên virus hợp bào hô hấp (RSV) trong bệnh phẩm lâm sàng.
*Ưu tiên sử dụng được với bệnh phẩm phết mũi/tỵ hầu.</t>
  </si>
  <si>
    <t>*Phát hiện kháng nguyên Adenovirus trong mẫu bệnh phẩm đường hô hấp.
*Độ nhạy ≥ 99%</t>
  </si>
  <si>
    <t>*Phát hiện kháng nguyên Rotavirus trong mẫu phân
*Độ nhạy ≥ 94%</t>
  </si>
  <si>
    <t>*Kít thử sử dụng để định tính phát hiện sự có mặt của kháng nguyên Helicobacter Pylori trong mẫu phân.</t>
  </si>
  <si>
    <t>*Thành phần: Ethyl alcohol; Methyl alcohol; Isopropyl alcohol; Phosphotungstic acid; Eosin-Y Dye; Bismarck Brown Y; Fast Green fcf; Water
*Màu nhuộm bào tương sáng, có thể điều chỉnh cường độ màu. (hoặc tương đương)</t>
  </si>
  <si>
    <t>Hộp/ 
4 chai x 473ml</t>
  </si>
  <si>
    <t>*Thành phần: Phosphotungstic acid; Orange-G Certified; Isopropyl alcohol; Ethyl alcohol; Methyl alcohol; Water
*Nhuộm Keratin trong tế bào, màu nhuộm sáng, bắt màu nhanh. (hoặc tương đương)</t>
  </si>
  <si>
    <t>*Thành phần: Ethyl alcohol; Water; Methyl alcohol; Isopropyl alcohol; Eosin-Y Dye; Acetic Acid
*Bắt màu nhanh, phân định thành phần tế bào rõ nét, không lẫn lộn màu tế bào nhân và tế bào chất</t>
  </si>
  <si>
    <t>*Thành phần: Acetic acid; Iodic acid (HIO3), sodium salt; Water; Aluminum ammonium sulfate; Benz[b]indeno[1,2-d]pyran-3,4,6a,9,10 (6H)-pentol, 7,11b-dihydro-, cis-(+)-; Ethylene glycol
*Lam nhuộm sắc nét, nhiễm sắc thể vùng nhân được phân định rõ ràng.</t>
  </si>
  <si>
    <t xml:space="preserve">*Ống PCR 0.2mL, nắp phẳng, vừa với khối luân nhiệt 96 giếng tiêu chuẩn.  </t>
  </si>
  <si>
    <t>*Dùng để kiểm tra nhanh Helicobacter Pylori trong mẫu sinh thiết dạ dày.</t>
  </si>
  <si>
    <t>Hộp/ 20 test</t>
  </si>
  <si>
    <t>*Chất bổ sung tăng trưởng vi sinh vật khó tính</t>
  </si>
  <si>
    <t>Hộp/5mlx10 lọ</t>
  </si>
  <si>
    <t>*Xét nghiệm khay vi thể, phương pháp Elisa sandwich, phát hiện kháng nguyên Galactomannan, chẩn đoán nấm Aspergillosis thể xâm lấn. Tương thích với Máy Chemwell 2910</t>
  </si>
  <si>
    <t>*Bộ gồm 3 loại dung dịch: Carbon Fuchsin; Alcohol Acid và Methylen Blue.</t>
  </si>
  <si>
    <t>Hôp/3 chai</t>
  </si>
  <si>
    <t>Hóa chất nội kiểm Ethanol/Ammonia mức 1</t>
  </si>
  <si>
    <t>Hóa chất nội kiểm Ethanol/Ammonia mức 2</t>
  </si>
  <si>
    <t>*Sử dụng để duy trì môi trường khí trường mong muốn trong suốt quá trình ủ.
*Hộp ủ được làm bằng vật liệu kháng hóa chất và có độ bền cao.
*Kích thước tiêu chuẩn: có thể ủ 15-18 đĩa Petri</t>
  </si>
  <si>
    <t>*Sử dụng để duy trì môi trường khí trường mong muốn trong suốt quá trình ủ.
*Hộp ủ được làm bằng vật liệu kháng hóa chất và có độ bền cao.
*Kích thước tiêu chuẩn: có thể ủ 30-33 đĩa Petri</t>
  </si>
  <si>
    <t>*Sử dụng để duy trì môi trường khí trường mong muốn trong suốt quá trình ủ.
*Hộp ủ được làm bằng vật liệu kháng hóa chất và có độ bền cao.
*Kích thước tiêu chuẩn: có thể ủ 10-12 đĩa Petri</t>
  </si>
  <si>
    <t>*Cal: Cung cấp điểm chuẩn cho pCO2 và pO2 trong việc hiệu chuẩn 1 điểm và 2 điểm
*Slope: Cung cấp điểm dốc cho pCO2 và pO2 trong việc hiệu chuẩn 2 điểm; tương thích với máy khí máu Rapidlab 348EX.
*Hộp tối thiểu 2 Bình</t>
  </si>
  <si>
    <t>*Hệ thống định danh Haemophilus dựa trên thử nghiệm thử nghiệm xác định nhu cầu yếu tố X (hemin) và/hoặc V (NAD: Nicotin Adenine Dinucleotide).
*Một bộ tối thiểu 30 test</t>
  </si>
  <si>
    <t>*Hệ thống định danh Neisseria dựa trên thử nghiệm lên men đường nhanh
*Một bộ tối thiểu 20 test</t>
  </si>
  <si>
    <t>*Bộ gồm 4 loại dung dịch: Crystal Violet; Lugol; Alcohol và Safranine.
*Mỗi chai dung dịch tối thiểu 100mL</t>
  </si>
  <si>
    <t>*Muối K2Cr2O7 dạng bột mịn, màu đỏ cam, tinh khiết dùng trong phòng thí nghiệm, kết hợp H2SO4 tạo hỗn hợp sulfocromic ngâm dụng cụ thủy tinh. bảo quản mát, tránh ánh sáng.
*Chai tối thiểu 500gram</t>
  </si>
  <si>
    <t>Gram</t>
  </si>
  <si>
    <t>Hóa chất tích hợp trên card dùng cho xét nghiệm kháng sinh đồ vi khuẩn Gram âm</t>
  </si>
  <si>
    <t>*Dùng để kháng sinh đồ các vi khuẩn Gram âm, xác định được lớp Ambler Carbapanemase.</t>
  </si>
  <si>
    <t>*Phát hiện đồng thời và phân biệt được các tác nhân virus phổ biến gây nhiễm trùng đường hô hấp, tối thiểu: RSV, Cúm A, Cúm B, Cúm A-H1, Cúm A-H2.
*Cung cấp đầy đủ vật tư kèm theo và phần mềm phân tích kết quả.
*Loại mẫu bệnh phẩm: dịch ngoáy tỵ hầu, dịch hút tỵ hầu, dịch rửa phế quản</t>
  </si>
  <si>
    <t>*Phát hiện đồng thời và phân biệt được các tác nhân vi khuẩn phổ biến gây nhiễm trùng đường hô hấp, tối thiểu: M.pneumoniae, C.pneumoniae, L.pneumoniae, S.pneumoniae, H.influenzae, B.pertussis, B.parapertussis
*Cung cấp đầy đủ vật tư kèm theo và phần mềm phân tích kết quả.
*Loại mẫu bệnh phẩm: dịch ngoáy tỵ hầu, dịch hút tỵ hầu, dịch rửa phế quản</t>
  </si>
  <si>
    <t>*Phát hiện đồng thời và phân biệt được các tác nhân virus phổ biến gây viêm não màng não. Tối thiểu: HSV1, VZV, CMV, HHV7, HSV2, EBV, HHV6
*Cung cấp đầy đủ vật tư kèm theo và phần mềm phân tích kết quả.</t>
  </si>
  <si>
    <t>*Phát hiện đồng thời và phân biệt được các tác nhân vi khuẩn phổ biến gây viêm não màng não. Tối thiểu: H. influenzae, S.pneumoniae, L. monocytogenes, N. meningitidis, GBS, E.coli K1
*Cung cấp đầy đủ vật tư kèm theo và phần mềm phân tích kết quả.</t>
  </si>
  <si>
    <t>*Phát hiện đồng thời và phân biệt được các tác nhân vi khuẩn phổ biến gây bệnh đường tiêu hoá. Tối thiểu: Y.enterocolitica, stx1/2, Shigella spp./ EIEC, E.coli O157, Campylobacter spp., Salmonella spp., C.difficile toxin A/B
*Cung cấp đầy đủ vật tư kèm theo và phần mềm phân tích kết quả.</t>
  </si>
  <si>
    <t>50 hoặc100 test/hộp</t>
  </si>
  <si>
    <t>Kit Realtime PCR phát hiện đa tác nhân virus gây nhiễm trùng đường hô hấp</t>
  </si>
  <si>
    <t>Kit Realtime PCR phát hiện đa tác nhân vi khuẩn gây nhiễm trùng đường hô hấp</t>
  </si>
  <si>
    <t>Kit Realtime PCR phát hiện đa tác nhân virus gây viêm não màng não</t>
  </si>
  <si>
    <t>Kit Realtime PCR phát hiện đa tác nhân vi khuẩn gây viêm não màng não</t>
  </si>
  <si>
    <t>Kit Realtime PCR phát hiện đa tác nhân vi khuẩn gây nhiễm trùng đường tiêu hoá</t>
  </si>
  <si>
    <t>Kim chọc tủy dùng nhiều lần</t>
  </si>
  <si>
    <t>*Kim hút dịch và truyền dịch trong xương dùng trong hút dịch xương mào chậu, xương ức
*Kích thước 18G, 15G
*Kim sử dụng được nhiều lần</t>
  </si>
  <si>
    <t>Cây</t>
  </si>
  <si>
    <t>Kháng thể đơn dòng kháng CD99 (MIC2)</t>
  </si>
  <si>
    <t>*Kháng thể đơn dòng kháng CD99 dòng MIC2 dạng pha sẵn
*Lọ tối thiểu 0.2mL</t>
  </si>
  <si>
    <t>Kháng thể đơn dòng kháng Ki-67 (MIB-1), dạng pha sẵn</t>
  </si>
  <si>
    <t>*Kháng thể đơn dòng Ki-67 dòng MIB-1 dạng pha sẵn
*Lọ tối thiểu 12mL</t>
  </si>
  <si>
    <t xml:space="preserve">*Kháng thể đơn dòng Desmin dòng D33 dạng cô đặc.
*Lọ tối thiểu 0.2mL </t>
  </si>
  <si>
    <t>Bộ kit nhuộm hóa mô miễn dịch bao gồm:
1. Dung dịch đệm Phosphate chứa Hydrogen Peroxide, 15 mmol/L NaN3 và chất tẩy rửa.
2. Dextran kết hợp với các phân tử peroxidase và các phân tử kháng thể thứ cấp của dê kháng Immunoglobulin thỏ và chuột. Trong dung dịch đệm chứa protein ổn định và chất bảo quản.
3. 3,3’-Diaminobenzidine Tetrahydrochloride. Màu của hóa chất có thể thay đổi từ tím đậm song không màu mà không thay đổi đến chất lượng kit.
4. Dung dịch đệm chứa Hydrogen Peroxide và chất bảo quản.
5. Tris/EDTA buffer, pH 9
6. Dung dịch Tris-buffered saline chứa Tween 20, pH 7.6 (±0.1).
7. Dung dịch đệm chứa protein ổn định và chất kháng khuẩn.</t>
  </si>
  <si>
    <t>*Lam kính chữ nhật mờ 1 đầu
*Kích thước 25x75x1mm
*4 cạnh của lam kính vát chéo 45°</t>
  </si>
  <si>
    <t>*Hóa chất rửa máy sinh hóa
*Thành phần : Citric Acid Monohydrate, Oxalic Acid Dihydrate, Polyethylene Glycol (#400), Methanol, Monochloroacetic Acid.</t>
  </si>
  <si>
    <t>*Hoá chất hỗ trợ các xét nghiệm sinh hoá.
*Thành phần: NaOCl, NaOH, KOH</t>
  </si>
  <si>
    <r>
      <t xml:space="preserve">*Là chất phân hủy không chứa Cyanide được sử dụng để pha chế máu toàn phần đã pha loãng dùng cho định lượng hemoglobin, đếm và phân loại phụ bạch cầu. 
</t>
    </r>
    <r>
      <rPr>
        <b/>
        <sz val="10"/>
        <rFont val="Times New Roman"/>
        <family val="1"/>
      </rPr>
      <t>*</t>
    </r>
    <r>
      <rPr>
        <sz val="10"/>
        <rFont val="Times New Roman"/>
        <family val="1"/>
      </rPr>
      <t>Thành phần:</t>
    </r>
    <r>
      <rPr>
        <b/>
        <sz val="10"/>
        <rFont val="Times New Roman"/>
        <family val="1"/>
      </rPr>
      <t xml:space="preserve"> </t>
    </r>
    <r>
      <rPr>
        <sz val="10"/>
        <rFont val="Times New Roman"/>
        <family val="1"/>
      </rPr>
      <t>Chất tẩy rửa; Saponin; Các chất tẩy rửa khác; Muối Amoni bậc bốn.</t>
    </r>
  </si>
  <si>
    <t>*Một loại chất tẩy rửa để sử dụng trên các cấu phần của máy huyết học 
*Thành phần: chứa enzim hủy protein hỗ trợ loại bỏ protein tích tụ.</t>
  </si>
  <si>
    <r>
      <t xml:space="preserve">*Hóa chất hiệu chuẩn là chế phẩm máu toàn phần, ổn định có thể dùng để xác minh và điều chỉnh hiểu chuẩn thiết bị huyết học.
</t>
    </r>
    <r>
      <rPr>
        <b/>
        <sz val="10"/>
        <rFont val="Times New Roman"/>
        <family val="1"/>
      </rPr>
      <t>*</t>
    </r>
    <r>
      <rPr>
        <sz val="10"/>
        <rFont val="Times New Roman"/>
        <family val="1"/>
      </rPr>
      <t>Thành phần: bao gồm hồng cầu người, bạch cầu của động vật có vú và tiểu cầu của động vật có vú được huyền phù trong dung dịch giống huyết tương bằng chất bảo quản</t>
    </r>
  </si>
  <si>
    <t>*Chất phân hủy hồng cầu để định lượng Hemoglobin, đếm NRBC, đếm và định cỡ bạch cầu.
*Thành phần: Muối Amoni bậc bốn; Natri sunfit; Chất ổn định; Chất đệm.</t>
  </si>
  <si>
    <t>*Hóa chất ly giải hồng cầu và bảo vệ bạch cầu.
*Thuốc thử 1: Chất làm ướt, Axit focmic.
*Thuốc thử 2: Natri Cacbonat, Natri Clorua, Natri Sunfat.</t>
  </si>
  <si>
    <r>
      <t xml:space="preserve">*Chất tẩy rửa để sử dụng trên các cấu phần của  máy xét nghiệm huyết học.
</t>
    </r>
    <r>
      <rPr>
        <b/>
        <sz val="10"/>
        <color theme="1"/>
        <rFont val="Times New Roman"/>
        <family val="1"/>
      </rPr>
      <t>*</t>
    </r>
    <r>
      <rPr>
        <sz val="10"/>
        <color theme="1"/>
        <rFont val="Times New Roman"/>
        <family val="1"/>
      </rPr>
      <t>Thành phần: Một dung dịch chứa enzim hủy protein hỗ trợ loại bỏ protein tích tụ.</t>
    </r>
  </si>
  <si>
    <r>
      <t xml:space="preserve">*Kiểm soát chất lượng huyết học được sử dụng để giám sát hiệu quả của máy xét nghiệm huyết học. Là sản phẩm tham chiếu được pha chế từ máy người ổn định.
</t>
    </r>
    <r>
      <rPr>
        <b/>
        <sz val="10"/>
        <color theme="1"/>
        <rFont val="Times New Roman"/>
        <family val="1"/>
      </rPr>
      <t>*</t>
    </r>
    <r>
      <rPr>
        <sz val="10"/>
        <color theme="1"/>
        <rFont val="Times New Roman"/>
        <family val="1"/>
      </rPr>
      <t>Thành phần:</t>
    </r>
    <r>
      <rPr>
        <b/>
        <sz val="10"/>
        <color theme="1"/>
        <rFont val="Times New Roman"/>
        <family val="1"/>
      </rPr>
      <t xml:space="preserve"> </t>
    </r>
    <r>
      <rPr>
        <sz val="10"/>
        <color theme="1"/>
        <rFont val="Times New Roman"/>
        <family val="1"/>
      </rPr>
      <t>bao gồm hồng cầu, bạch cầu và tiểu cầu đã xử lý và ổn định trong chất đẳng trương.</t>
    </r>
  </si>
  <si>
    <t>*Xét nghiệm miễn dịch vi hạt hoá phát quang để định lượng Beta Human Chorionic Gonadotropin (β‑hCG) trong huyết thanh và huyết tương.</t>
  </si>
  <si>
    <t xml:space="preserve">Hóa chất định lượng β-hCG </t>
  </si>
  <si>
    <t>*Xét nghiệm miễn dịch vi hạt hoá phát quang để định lượng Beta Human Chorionic Gonadotropin (β‑hCG) trong huyết thanh và huyết tương.
*Phương pháp: Xét nghiệm miễn dịch hai bước</t>
  </si>
  <si>
    <t>*Dạng đông khô. Gồm các xét nghiệm: Bili T,D; OT,PT; PAL,GGT; Urea; Creatinin; Albumin, Protein Total; Cholesterol, Triglycerid, HDL-C; LDL-C; CKNAC; LDH; Acid Uric; Amylase; Lipase; Glucose, Lactat; Na+; K+; Cl-; Ca2+; Phospho; Fe; CO2;…</t>
  </si>
  <si>
    <t>*Dạng lỏng dùng liền dễ dàng sử dụng. Thành phần 100% từ người. Gồm các xét nghiệm: CRP, C3, C4, IgA, IgG, IgM, Transferin,…</t>
  </si>
  <si>
    <t>*Thành phần 100% từ nước tiểu người. Gồm các xét nghiệm: Maylase, Ure, Creatinin, Na+, K+, Cl-, Protein, Canxi, Acid Uric,...</t>
  </si>
  <si>
    <t>*Thành phần 100% từ nước tiểu người. Gồm các xét nghiệm: Maylase, Ure, Creatinin, Na+, K+, Cl-, Protein, Canxi, Acid Uric,…</t>
  </si>
  <si>
    <t>*Được làm bằng thủy tinh theo tiêu chuẩn chất lượng cao
*Bề mặt được tích điện để tăng cường sự bám dính của tế bào
*Kích thước: 25x75x1mm</t>
  </si>
  <si>
    <t>Bộ hóa chất xét nghiệm khí máu sử dụng cho Máy GEM Primer 3500 (Hoặc tương thích với Máy GEM3500)</t>
  </si>
  <si>
    <t>Cartridge đo các thông số khí máu (pH, pCO2, pO2)/điện giải (Na, K, Ca)/Glucose và Lactate/Hct</t>
  </si>
  <si>
    <t>*Tương thích với máy GEM 3500
*Quy cách: 300 mẫu/hộp</t>
  </si>
  <si>
    <t>*Tương thích với máy GEM 3500
*Quy cách: 150 mẫu/hộp</t>
  </si>
  <si>
    <t>300 mẫu/hộp</t>
  </si>
  <si>
    <t>150 mẫu/hộp</t>
  </si>
  <si>
    <t>Số lượng</t>
  </si>
  <si>
    <t xml:space="preserve">*Thẻ định danh vi khuẩn Gram âm được sử dụng để định danh các trực khuẩn Gram âm lên men và không lên men 
*Thẻ nhựa 64 giếng gồm 47 tính chất sinh vật hóa học và 1 giếng chứng. </t>
  </si>
  <si>
    <t>Lô 7: Bộ hóa chất xét nghiệm phân tích thành phần Hemoglobin sử dụng cho Máy hãng Trinity Biotech. Model:  Ultra2 Resolution Variants Analyzer (Hoặc tương thích)</t>
  </si>
  <si>
    <t>Lô 20: Bộ hóa chất xét nghiệm Sinh Hóa Miễn Dịch tự động sử dụng cho Máy Hãng Beckman Coulter, Model:DxC700AU-DxI800 (Hoặc tương thích)</t>
  </si>
  <si>
    <t xml:space="preserve">DANH MỤC HÀNG HÓA </t>
  </si>
  <si>
    <t>(Đính kèm Quyết định số…......../QĐ-BVNĐ2 ngày…....../…....../2023)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</si>
</sst>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20" x14ac:knownFonts="1">
    <font>
      <sz val="11"/>
      <color theme="1"/>
      <name val="Calibri"/>
      <family val="2"/>
      <scheme val="minor"/>
    </font>
    <font>
      <b/>
      <sz val="10"/>
      <color theme="1"/>
      <name val="Times New Roman"/>
      <family val="1"/>
    </font>
    <font>
      <sz val="12"/>
      <color theme="1"/>
      <name val="Times New Roman"/>
      <family val="1"/>
    </font>
    <font>
      <sz val="10"/>
      <color theme="1"/>
      <name val="Times New Roman"/>
      <family val="1"/>
    </font>
    <font>
      <b/>
      <sz val="12"/>
      <color theme="1"/>
      <name val="Times New Roman"/>
      <family val="1"/>
    </font>
    <font>
      <b/>
      <sz val="10"/>
      <color rgb="FFFF0000"/>
      <name val="Times New Roman"/>
      <family val="1"/>
    </font>
    <font>
      <sz val="10"/>
      <color rgb="FF000000"/>
      <name val="Times New Roman"/>
      <family val="1"/>
    </font>
    <font>
      <sz val="10"/>
      <color rgb="FFFF0000"/>
      <name val="Times New Roman"/>
      <family val="1"/>
    </font>
    <font>
      <sz val="10"/>
      <name val="Times New Roman"/>
      <family val="1"/>
    </font>
    <font>
      <b/>
      <sz val="10"/>
      <name val="Times New Roman"/>
      <family val="1"/>
    </font>
    <font>
      <b/>
      <sz val="11"/>
      <color rgb="FFFF0000"/>
      <name val="Calibri"/>
      <family val="2"/>
      <scheme val="minor"/>
    </font>
    <font>
      <sz val="10"/>
      <color theme="1"/>
      <name val="Calibri"/>
      <family val="2"/>
      <scheme val="minor"/>
    </font>
    <font>
      <vertAlign val="superscript"/>
      <sz val="10"/>
      <color rgb="FF000000"/>
      <name val="Times New Roman"/>
      <family val="1"/>
    </font>
    <font>
      <sz val="10"/>
      <color theme="1"/>
      <name val="Calibri"/>
      <family val="2"/>
    </font>
    <font>
      <sz val="10"/>
      <color rgb="FF000000"/>
      <name val="Times New Roman"/>
      <family val="2"/>
    </font>
    <font>
      <sz val="10"/>
      <color rgb="FF000000"/>
      <name val="Calibri"/>
      <family val="2"/>
      <charset val="163"/>
    </font>
    <font>
      <sz val="10"/>
      <color theme="2" tint="-0.89999084444715716"/>
      <name val="Times New Roman"/>
      <family val="1"/>
    </font>
    <font>
      <sz val="10"/>
      <color rgb="FF000000"/>
      <name val="Calibri"/>
      <family val="2"/>
    </font>
    <font>
      <b/>
      <sz val="10"/>
      <color rgb="FFFF0000"/>
      <name val="Calibri"/>
      <family val="2"/>
      <scheme val="minor"/>
    </font>
    <font>
      <i/>
      <sz val="12"/>
      <color theme="1"/>
      <name val="Times New Roman"/>
      <family val="1"/>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bgColor theme="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69">
    <xf numFmtId="0" fontId="0" fillId="0" borderId="0" xfId="0"/>
    <xf numFmtId="0" fontId="2" fillId="0" borderId="0" xfId="0" applyFont="1" applyAlignment="1">
      <alignment vertical="center"/>
    </xf>
    <xf numFmtId="0" fontId="3" fillId="0" borderId="0" xfId="0" applyFont="1" applyAlignment="1">
      <alignment horizontal="center" vertical="center"/>
    </xf>
    <xf numFmtId="0" fontId="1" fillId="0" borderId="1" xfId="0" applyFont="1" applyBorder="1" applyAlignment="1">
      <alignment horizontal="center" vertical="center" wrapText="1"/>
    </xf>
    <xf numFmtId="0" fontId="6" fillId="3"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3"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3" fillId="2"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6" fillId="0" borderId="1" xfId="0" applyFont="1" applyBorder="1" applyAlignment="1">
      <alignment horizontal="center" vertical="center" wrapText="1" readingOrder="1"/>
    </xf>
    <xf numFmtId="0" fontId="6" fillId="0" borderId="1" xfId="0" applyFont="1" applyBorder="1" applyAlignment="1">
      <alignment horizontal="left" vertical="center" wrapText="1" readingOrder="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0" borderId="1" xfId="0" applyFont="1" applyBorder="1" applyAlignment="1">
      <alignment vertical="center" wrapText="1"/>
    </xf>
    <xf numFmtId="49" fontId="6" fillId="0" borderId="1" xfId="0" applyNumberFormat="1" applyFont="1" applyBorder="1" applyAlignment="1">
      <alignment horizontal="center" vertical="center" wrapText="1" readingOrder="1"/>
    </xf>
    <xf numFmtId="0" fontId="3" fillId="0" borderId="1" xfId="1" applyFont="1" applyBorder="1" applyAlignment="1">
      <alignment horizontal="center" vertical="center" wrapText="1"/>
    </xf>
    <xf numFmtId="49" fontId="6" fillId="2" borderId="1" xfId="0" applyNumberFormat="1" applyFont="1" applyFill="1" applyBorder="1" applyAlignment="1">
      <alignment horizontal="center" vertical="center" wrapText="1" readingOrder="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3" fillId="0" borderId="0" xfId="0" applyFont="1" applyAlignment="1">
      <alignment vertical="center"/>
    </xf>
    <xf numFmtId="0" fontId="5" fillId="0" borderId="1" xfId="0" applyFont="1" applyBorder="1" applyAlignment="1">
      <alignment vertical="center"/>
    </xf>
    <xf numFmtId="0" fontId="11" fillId="0" borderId="0" xfId="0" applyFont="1"/>
    <xf numFmtId="0" fontId="3" fillId="0" borderId="1" xfId="1" applyFont="1" applyBorder="1" applyAlignment="1">
      <alignment horizontal="center" vertical="center"/>
    </xf>
    <xf numFmtId="49" fontId="3" fillId="0" borderId="1" xfId="0" applyNumberFormat="1" applyFont="1" applyBorder="1" applyAlignment="1">
      <alignment horizontal="center" vertical="center" wrapText="1"/>
    </xf>
    <xf numFmtId="0" fontId="3" fillId="2" borderId="1" xfId="1" applyFont="1" applyFill="1" applyBorder="1" applyAlignment="1">
      <alignment horizontal="center" vertical="center" wrapText="1"/>
    </xf>
    <xf numFmtId="49" fontId="3" fillId="0" borderId="1" xfId="0" applyNumberFormat="1" applyFont="1" applyBorder="1" applyAlignment="1">
      <alignment horizontal="center" vertical="center" wrapText="1" readingOrder="1"/>
    </xf>
    <xf numFmtId="0" fontId="3" fillId="2" borderId="1" xfId="0" applyFont="1" applyFill="1" applyBorder="1" applyAlignment="1">
      <alignment vertical="center" wrapText="1"/>
    </xf>
    <xf numFmtId="0" fontId="6" fillId="3" borderId="1" xfId="0" applyFont="1" applyFill="1" applyBorder="1" applyAlignment="1" applyProtection="1">
      <alignment horizontal="left" vertical="center" wrapText="1"/>
      <protection locked="0"/>
    </xf>
    <xf numFmtId="49" fontId="6" fillId="3" borderId="1" xfId="0" applyNumberFormat="1" applyFont="1" applyFill="1" applyBorder="1" applyAlignment="1">
      <alignment horizontal="left" vertical="center" wrapText="1"/>
    </xf>
    <xf numFmtId="164" fontId="8"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6" fillId="0" borderId="1" xfId="0" applyFont="1" applyBorder="1" applyAlignment="1">
      <alignment horizontal="left" vertical="center" wrapText="1"/>
    </xf>
    <xf numFmtId="0" fontId="3" fillId="0" borderId="1" xfId="1" applyFont="1" applyBorder="1" applyAlignment="1">
      <alignment horizontal="left" vertical="center" wrapText="1"/>
    </xf>
    <xf numFmtId="0" fontId="3" fillId="2" borderId="1" xfId="1" applyFont="1" applyFill="1" applyBorder="1" applyAlignment="1">
      <alignment horizontal="left" vertical="center" wrapText="1"/>
    </xf>
    <xf numFmtId="0" fontId="8" fillId="2" borderId="1" xfId="1" applyFont="1" applyFill="1" applyBorder="1" applyAlignment="1">
      <alignment horizontal="left" vertical="center" wrapText="1"/>
    </xf>
    <xf numFmtId="49" fontId="14" fillId="2" borderId="1" xfId="0" applyNumberFormat="1" applyFont="1" applyFill="1" applyBorder="1" applyAlignment="1">
      <alignment horizontal="center" vertical="center" wrapText="1" readingOrder="1"/>
    </xf>
    <xf numFmtId="164" fontId="3" fillId="0" borderId="1" xfId="0" applyNumberFormat="1" applyFont="1" applyBorder="1" applyAlignment="1">
      <alignment horizontal="center" vertical="center" wrapText="1"/>
    </xf>
    <xf numFmtId="0" fontId="3" fillId="0" borderId="1" xfId="1" applyFont="1" applyBorder="1" applyAlignment="1">
      <alignment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164" fontId="3" fillId="2" borderId="1" xfId="1" applyNumberFormat="1" applyFont="1" applyFill="1" applyBorder="1" applyAlignment="1">
      <alignment horizontal="center" vertical="center" wrapText="1"/>
    </xf>
    <xf numFmtId="0" fontId="3" fillId="2" borderId="1" xfId="1" applyFont="1" applyFill="1" applyBorder="1" applyAlignment="1">
      <alignment vertical="center" wrapText="1"/>
    </xf>
    <xf numFmtId="0" fontId="8" fillId="2" borderId="1" xfId="1" applyFont="1" applyFill="1" applyBorder="1" applyAlignment="1">
      <alignment vertical="center" wrapText="1"/>
    </xf>
    <xf numFmtId="164" fontId="3" fillId="4" borderId="1" xfId="0" applyNumberFormat="1" applyFont="1" applyFill="1" applyBorder="1" applyAlignment="1">
      <alignment horizontal="center" vertical="center" wrapText="1"/>
    </xf>
    <xf numFmtId="49" fontId="3" fillId="2" borderId="1" xfId="0" applyNumberFormat="1" applyFont="1" applyFill="1" applyBorder="1" applyAlignment="1">
      <alignment horizontal="left" vertical="center" wrapText="1" readingOrder="1"/>
    </xf>
    <xf numFmtId="0" fontId="6" fillId="2" borderId="1" xfId="0" applyFont="1" applyFill="1" applyBorder="1" applyAlignment="1">
      <alignment horizontal="center" vertical="center" wrapText="1"/>
    </xf>
    <xf numFmtId="0" fontId="0" fillId="2" borderId="0" xfId="0" applyFill="1"/>
    <xf numFmtId="0" fontId="1" fillId="0" borderId="0" xfId="0" applyFont="1" applyAlignment="1">
      <alignment horizontal="center" vertical="center"/>
    </xf>
    <xf numFmtId="0" fontId="4" fillId="0" borderId="0" xfId="0" applyFont="1" applyAlignment="1">
      <alignment horizontal="center" vertical="center"/>
    </xf>
    <xf numFmtId="3" fontId="5" fillId="0" borderId="0" xfId="0" applyNumberFormat="1" applyFont="1" applyAlignment="1">
      <alignment horizontal="right" vertical="center"/>
    </xf>
    <xf numFmtId="3" fontId="5" fillId="0" borderId="1" xfId="0" applyNumberFormat="1" applyFont="1" applyBorder="1" applyAlignment="1">
      <alignment horizontal="center" vertical="center" wrapText="1"/>
    </xf>
    <xf numFmtId="3" fontId="10" fillId="0" borderId="0" xfId="0" applyNumberFormat="1" applyFont="1" applyAlignment="1">
      <alignment horizontal="right"/>
    </xf>
    <xf numFmtId="3" fontId="5" fillId="0" borderId="1" xfId="0" applyNumberFormat="1" applyFont="1" applyBorder="1" applyAlignment="1">
      <alignment horizontal="right" vertical="center"/>
    </xf>
    <xf numFmtId="3" fontId="5" fillId="2" borderId="1" xfId="0" applyNumberFormat="1" applyFont="1" applyFill="1" applyBorder="1" applyAlignment="1">
      <alignment horizontal="right" vertical="center"/>
    </xf>
    <xf numFmtId="3" fontId="5" fillId="0" borderId="1" xfId="0" applyNumberFormat="1" applyFont="1" applyBorder="1" applyAlignment="1">
      <alignment horizontal="right" vertical="center" wrapText="1"/>
    </xf>
    <xf numFmtId="3" fontId="18" fillId="0" borderId="0" xfId="0" applyNumberFormat="1" applyFont="1" applyAlignment="1">
      <alignment horizontal="right"/>
    </xf>
    <xf numFmtId="0" fontId="7" fillId="0" borderId="1" xfId="0" applyFont="1" applyBorder="1" applyAlignment="1">
      <alignment vertical="center" wrapText="1"/>
    </xf>
    <xf numFmtId="0" fontId="5" fillId="0" borderId="0" xfId="0" applyFont="1" applyAlignment="1">
      <alignment vertical="center"/>
    </xf>
    <xf numFmtId="0" fontId="11" fillId="0" borderId="1" xfId="0" applyFont="1" applyBorder="1" applyAlignment="1">
      <alignment horizontal="center"/>
    </xf>
    <xf numFmtId="0" fontId="11" fillId="2" borderId="1" xfId="0" applyFont="1" applyFill="1" applyBorder="1" applyAlignment="1">
      <alignment horizontal="center"/>
    </xf>
    <xf numFmtId="0" fontId="19" fillId="0" borderId="0" xfId="0" applyFont="1" applyAlignment="1">
      <alignment horizontal="center" vertical="center"/>
    </xf>
  </cellXfs>
  <cellStyles count="2">
    <cellStyle name="Normal" xfId="0" builtinId="0"/>
    <cellStyle name="Normal 2" xfId="1" xr:uid="{DA82B484-F76A-4D54-8034-A5F9E1C9B5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2"/>
  <sheetViews>
    <sheetView tabSelected="1" zoomScaleNormal="100" workbookViewId="0">
      <selection activeCell="C10" sqref="C10"/>
    </sheetView>
  </sheetViews>
  <sheetFormatPr defaultRowHeight="15" x14ac:dyDescent="0.25"/>
  <cols>
    <col min="1" max="1" width="9.140625" style="27"/>
    <col min="2" max="2" width="40.28515625" customWidth="1"/>
    <col min="3" max="3" width="65.28515625" customWidth="1"/>
    <col min="4" max="4" width="10.140625" hidden="1" customWidth="1"/>
    <col min="5" max="5" width="8.140625" customWidth="1"/>
    <col min="6" max="6" width="10.140625" style="59" customWidth="1"/>
  </cols>
  <sheetData>
    <row r="1" spans="1:6" s="1" customFormat="1" ht="15.75" x14ac:dyDescent="0.25">
      <c r="A1" s="55" t="s">
        <v>0</v>
      </c>
      <c r="B1" s="55"/>
      <c r="D1" s="2"/>
      <c r="E1" s="2"/>
      <c r="F1" s="57"/>
    </row>
    <row r="2" spans="1:6" s="1" customFormat="1" ht="15.75" x14ac:dyDescent="0.25">
      <c r="A2" s="55" t="s">
        <v>1</v>
      </c>
      <c r="B2" s="55"/>
      <c r="D2" s="2"/>
      <c r="E2" s="2"/>
      <c r="F2" s="57"/>
    </row>
    <row r="3" spans="1:6" s="1" customFormat="1" ht="17.25" customHeight="1" x14ac:dyDescent="0.25">
      <c r="A3" s="56" t="s">
        <v>1611</v>
      </c>
      <c r="B3" s="56"/>
      <c r="C3" s="56"/>
      <c r="D3" s="56"/>
      <c r="E3" s="56"/>
      <c r="F3" s="56"/>
    </row>
    <row r="4" spans="1:6" s="1" customFormat="1" ht="17.25" customHeight="1" x14ac:dyDescent="0.25">
      <c r="A4" s="68" t="s">
        <v>1612</v>
      </c>
      <c r="B4" s="68"/>
      <c r="C4" s="68"/>
      <c r="D4" s="68"/>
      <c r="E4" s="68"/>
      <c r="F4" s="68"/>
    </row>
    <row r="5" spans="1:6" s="1" customFormat="1" ht="15.75" x14ac:dyDescent="0.25">
      <c r="A5" s="25"/>
      <c r="D5" s="2"/>
      <c r="E5" s="2"/>
      <c r="F5" s="57"/>
    </row>
    <row r="6" spans="1:6" s="1" customFormat="1" ht="39" customHeight="1" x14ac:dyDescent="0.25">
      <c r="A6" s="3" t="s">
        <v>2</v>
      </c>
      <c r="B6" s="3" t="s">
        <v>3</v>
      </c>
      <c r="C6" s="3" t="s">
        <v>4</v>
      </c>
      <c r="D6" s="3" t="s">
        <v>5</v>
      </c>
      <c r="E6" s="3" t="s">
        <v>6</v>
      </c>
      <c r="F6" s="58" t="s">
        <v>1607</v>
      </c>
    </row>
    <row r="7" spans="1:6" ht="23.25" customHeight="1" x14ac:dyDescent="0.25">
      <c r="A7" s="26" t="s">
        <v>7</v>
      </c>
      <c r="B7" s="27"/>
      <c r="C7" s="27"/>
      <c r="D7" s="27"/>
      <c r="E7" s="27"/>
      <c r="F7" s="63"/>
    </row>
    <row r="8" spans="1:6" ht="67.5" customHeight="1" x14ac:dyDescent="0.25">
      <c r="A8" s="6">
        <v>1</v>
      </c>
      <c r="B8" s="4" t="s">
        <v>8</v>
      </c>
      <c r="C8" s="4" t="s">
        <v>21</v>
      </c>
      <c r="D8" s="5" t="s">
        <v>34</v>
      </c>
      <c r="E8" s="6" t="s">
        <v>44</v>
      </c>
      <c r="F8" s="60">
        <f>45*4*10</f>
        <v>1800</v>
      </c>
    </row>
    <row r="9" spans="1:6" ht="41.25" customHeight="1" x14ac:dyDescent="0.25">
      <c r="A9" s="6">
        <v>2</v>
      </c>
      <c r="B9" s="4" t="s">
        <v>9</v>
      </c>
      <c r="C9" s="4" t="s">
        <v>33</v>
      </c>
      <c r="D9" s="5" t="s">
        <v>35</v>
      </c>
      <c r="E9" s="6" t="s">
        <v>44</v>
      </c>
      <c r="F9" s="60">
        <f>45*2*10</f>
        <v>900</v>
      </c>
    </row>
    <row r="10" spans="1:6" ht="42.75" customHeight="1" x14ac:dyDescent="0.25">
      <c r="A10" s="6">
        <v>3</v>
      </c>
      <c r="B10" s="4" t="s">
        <v>10</v>
      </c>
      <c r="C10" s="4" t="s">
        <v>22</v>
      </c>
      <c r="D10" s="5" t="s">
        <v>36</v>
      </c>
      <c r="E10" s="6" t="s">
        <v>44</v>
      </c>
      <c r="F10" s="60">
        <f>110*1*10</f>
        <v>1100</v>
      </c>
    </row>
    <row r="11" spans="1:6" ht="132" customHeight="1" x14ac:dyDescent="0.25">
      <c r="A11" s="6">
        <v>4</v>
      </c>
      <c r="B11" s="4" t="s">
        <v>11</v>
      </c>
      <c r="C11" s="4" t="s">
        <v>23</v>
      </c>
      <c r="D11" s="5" t="s">
        <v>37</v>
      </c>
      <c r="E11" s="6" t="s">
        <v>44</v>
      </c>
      <c r="F11" s="60">
        <f>ROUNDUP((12*(3*4+3*5+3*2.6+3*5+2*1)),0)</f>
        <v>622</v>
      </c>
    </row>
    <row r="12" spans="1:6" ht="35.25" customHeight="1" x14ac:dyDescent="0.25">
      <c r="A12" s="6">
        <v>5</v>
      </c>
      <c r="B12" s="4" t="s">
        <v>12</v>
      </c>
      <c r="C12" s="4" t="s">
        <v>24</v>
      </c>
      <c r="D12" s="5" t="s">
        <v>38</v>
      </c>
      <c r="E12" s="6" t="s">
        <v>44</v>
      </c>
      <c r="F12" s="60">
        <f>8*15*10</f>
        <v>1200</v>
      </c>
    </row>
    <row r="13" spans="1:6" ht="35.25" customHeight="1" x14ac:dyDescent="0.25">
      <c r="A13" s="6">
        <v>6</v>
      </c>
      <c r="B13" s="4" t="s">
        <v>13</v>
      </c>
      <c r="C13" s="4" t="s">
        <v>25</v>
      </c>
      <c r="D13" s="5" t="s">
        <v>38</v>
      </c>
      <c r="E13" s="6" t="s">
        <v>44</v>
      </c>
      <c r="F13" s="60">
        <f>15*15*10</f>
        <v>2250</v>
      </c>
    </row>
    <row r="14" spans="1:6" ht="46.5" customHeight="1" x14ac:dyDescent="0.25">
      <c r="A14" s="6">
        <v>7</v>
      </c>
      <c r="B14" s="4" t="s">
        <v>14</v>
      </c>
      <c r="C14" s="4" t="s">
        <v>26</v>
      </c>
      <c r="D14" s="5" t="s">
        <v>39</v>
      </c>
      <c r="E14" s="6" t="s">
        <v>44</v>
      </c>
      <c r="F14" s="60">
        <f>6*(5*1+5*1)</f>
        <v>60</v>
      </c>
    </row>
    <row r="15" spans="1:6" ht="30.75" customHeight="1" x14ac:dyDescent="0.25">
      <c r="A15" s="6">
        <v>8</v>
      </c>
      <c r="B15" s="4" t="s">
        <v>15</v>
      </c>
      <c r="C15" s="4" t="s">
        <v>27</v>
      </c>
      <c r="D15" s="5" t="s">
        <v>40</v>
      </c>
      <c r="E15" s="6" t="s">
        <v>44</v>
      </c>
      <c r="F15" s="60">
        <f>2*500</f>
        <v>1000</v>
      </c>
    </row>
    <row r="16" spans="1:6" ht="31.5" customHeight="1" x14ac:dyDescent="0.25">
      <c r="A16" s="6">
        <v>9</v>
      </c>
      <c r="B16" s="4" t="s">
        <v>16</v>
      </c>
      <c r="C16" s="4" t="s">
        <v>28</v>
      </c>
      <c r="D16" s="5" t="s">
        <v>41</v>
      </c>
      <c r="E16" s="6" t="s">
        <v>44</v>
      </c>
      <c r="F16" s="60">
        <f>40*50</f>
        <v>2000</v>
      </c>
    </row>
    <row r="17" spans="1:6" ht="69" customHeight="1" x14ac:dyDescent="0.25">
      <c r="A17" s="6">
        <v>10</v>
      </c>
      <c r="B17" s="4" t="s">
        <v>17</v>
      </c>
      <c r="C17" s="4" t="s">
        <v>29</v>
      </c>
      <c r="D17" s="5" t="s">
        <v>36</v>
      </c>
      <c r="E17" s="6" t="s">
        <v>44</v>
      </c>
      <c r="F17" s="60">
        <f>6*1*10</f>
        <v>60</v>
      </c>
    </row>
    <row r="18" spans="1:6" ht="68.25" customHeight="1" x14ac:dyDescent="0.25">
      <c r="A18" s="6">
        <v>11</v>
      </c>
      <c r="B18" s="4" t="s">
        <v>18</v>
      </c>
      <c r="C18" s="4" t="s">
        <v>30</v>
      </c>
      <c r="D18" s="5" t="s">
        <v>36</v>
      </c>
      <c r="E18" s="6" t="s">
        <v>44</v>
      </c>
      <c r="F18" s="60">
        <f>6*1*10</f>
        <v>60</v>
      </c>
    </row>
    <row r="19" spans="1:6" ht="76.5" x14ac:dyDescent="0.25">
      <c r="A19" s="6">
        <v>12</v>
      </c>
      <c r="B19" s="4" t="s">
        <v>19</v>
      </c>
      <c r="C19" s="4" t="s">
        <v>31</v>
      </c>
      <c r="D19" s="5" t="s">
        <v>36</v>
      </c>
      <c r="E19" s="6" t="s">
        <v>44</v>
      </c>
      <c r="F19" s="60">
        <f>6*1*10</f>
        <v>60</v>
      </c>
    </row>
    <row r="20" spans="1:6" ht="30.75" customHeight="1" x14ac:dyDescent="0.25">
      <c r="A20" s="6">
        <v>13</v>
      </c>
      <c r="B20" s="4" t="s">
        <v>20</v>
      </c>
      <c r="C20" s="4" t="s">
        <v>32</v>
      </c>
      <c r="D20" s="5" t="s">
        <v>42</v>
      </c>
      <c r="E20" s="6" t="s">
        <v>43</v>
      </c>
      <c r="F20" s="60">
        <f>17*3000</f>
        <v>51000</v>
      </c>
    </row>
    <row r="21" spans="1:6" ht="21" customHeight="1" x14ac:dyDescent="0.25">
      <c r="A21" s="26" t="s">
        <v>45</v>
      </c>
      <c r="B21" s="27"/>
      <c r="C21" s="27"/>
      <c r="D21" s="27"/>
      <c r="E21" s="27"/>
      <c r="F21" s="63"/>
    </row>
    <row r="22" spans="1:6" ht="33.75" customHeight="1" x14ac:dyDescent="0.25">
      <c r="A22" s="6">
        <v>14</v>
      </c>
      <c r="B22" s="4" t="s">
        <v>46</v>
      </c>
      <c r="C22" s="4" t="s">
        <v>58</v>
      </c>
      <c r="D22" s="5" t="s">
        <v>72</v>
      </c>
      <c r="E22" s="5" t="s">
        <v>43</v>
      </c>
      <c r="F22" s="60">
        <f>30*6*1000</f>
        <v>180000</v>
      </c>
    </row>
    <row r="23" spans="1:6" ht="33.75" customHeight="1" x14ac:dyDescent="0.25">
      <c r="A23" s="6">
        <v>15</v>
      </c>
      <c r="B23" s="4" t="s">
        <v>47</v>
      </c>
      <c r="C23" s="4" t="s">
        <v>59</v>
      </c>
      <c r="D23" s="5" t="s">
        <v>73</v>
      </c>
      <c r="E23" s="5" t="s">
        <v>44</v>
      </c>
      <c r="F23" s="60">
        <f>130*6*5</f>
        <v>3900</v>
      </c>
    </row>
    <row r="24" spans="1:6" ht="33.75" customHeight="1" x14ac:dyDescent="0.25">
      <c r="A24" s="6">
        <v>16</v>
      </c>
      <c r="B24" s="4" t="s">
        <v>12</v>
      </c>
      <c r="C24" s="4" t="s">
        <v>60</v>
      </c>
      <c r="D24" s="5" t="s">
        <v>74</v>
      </c>
      <c r="E24" s="5" t="s">
        <v>44</v>
      </c>
      <c r="F24" s="60">
        <f>10*24*15</f>
        <v>3600</v>
      </c>
    </row>
    <row r="25" spans="1:6" ht="43.5" customHeight="1" x14ac:dyDescent="0.25">
      <c r="A25" s="6">
        <v>17</v>
      </c>
      <c r="B25" s="4" t="s">
        <v>48</v>
      </c>
      <c r="C25" s="4" t="s">
        <v>61</v>
      </c>
      <c r="D25" s="5" t="s">
        <v>75</v>
      </c>
      <c r="E25" s="5" t="s">
        <v>44</v>
      </c>
      <c r="F25" s="60">
        <f>65*12*4</f>
        <v>3120</v>
      </c>
    </row>
    <row r="26" spans="1:6" ht="30" customHeight="1" x14ac:dyDescent="0.25">
      <c r="A26" s="6">
        <v>18</v>
      </c>
      <c r="B26" s="4" t="s">
        <v>49</v>
      </c>
      <c r="C26" s="4" t="s">
        <v>68</v>
      </c>
      <c r="D26" s="5" t="s">
        <v>74</v>
      </c>
      <c r="E26" s="5" t="s">
        <v>44</v>
      </c>
      <c r="F26" s="60">
        <f>30*24*15</f>
        <v>10800</v>
      </c>
    </row>
    <row r="27" spans="1:6" ht="32.25" customHeight="1" x14ac:dyDescent="0.25">
      <c r="A27" s="6">
        <v>19</v>
      </c>
      <c r="B27" s="4" t="s">
        <v>50</v>
      </c>
      <c r="C27" s="4" t="s">
        <v>62</v>
      </c>
      <c r="D27" s="5" t="s">
        <v>76</v>
      </c>
      <c r="E27" s="5" t="s">
        <v>44</v>
      </c>
      <c r="F27" s="60">
        <f>110*24*15</f>
        <v>39600</v>
      </c>
    </row>
    <row r="28" spans="1:6" ht="40.5" customHeight="1" x14ac:dyDescent="0.25">
      <c r="A28" s="6">
        <v>20</v>
      </c>
      <c r="B28" s="4" t="s">
        <v>51</v>
      </c>
      <c r="C28" s="4" t="s">
        <v>63</v>
      </c>
      <c r="D28" s="5" t="s">
        <v>77</v>
      </c>
      <c r="E28" s="5" t="s">
        <v>44</v>
      </c>
      <c r="F28" s="60">
        <f>52*6*2500</f>
        <v>780000</v>
      </c>
    </row>
    <row r="29" spans="1:6" ht="66" customHeight="1" x14ac:dyDescent="0.25">
      <c r="A29" s="6">
        <v>21</v>
      </c>
      <c r="B29" s="4" t="s">
        <v>52</v>
      </c>
      <c r="C29" s="4" t="s">
        <v>64</v>
      </c>
      <c r="D29" s="5" t="s">
        <v>78</v>
      </c>
      <c r="E29" s="5" t="s">
        <v>44</v>
      </c>
      <c r="F29" s="60">
        <f>12*6*6</f>
        <v>432</v>
      </c>
    </row>
    <row r="30" spans="1:6" ht="32.25" customHeight="1" x14ac:dyDescent="0.25">
      <c r="A30" s="6">
        <v>22</v>
      </c>
      <c r="B30" s="4" t="s">
        <v>53</v>
      </c>
      <c r="C30" s="4" t="s">
        <v>65</v>
      </c>
      <c r="D30" s="5" t="s">
        <v>79</v>
      </c>
      <c r="E30" s="5" t="s">
        <v>44</v>
      </c>
      <c r="F30" s="60">
        <f>6*12*2*1</f>
        <v>144</v>
      </c>
    </row>
    <row r="31" spans="1:6" ht="44.25" customHeight="1" x14ac:dyDescent="0.25">
      <c r="A31" s="6">
        <v>23</v>
      </c>
      <c r="B31" s="4" t="s">
        <v>54</v>
      </c>
      <c r="C31" s="4" t="s">
        <v>66</v>
      </c>
      <c r="D31" s="5" t="s">
        <v>80</v>
      </c>
      <c r="E31" s="5" t="s">
        <v>44</v>
      </c>
      <c r="F31" s="60">
        <f>16*12*2*1</f>
        <v>384</v>
      </c>
    </row>
    <row r="32" spans="1:6" ht="69.75" customHeight="1" x14ac:dyDescent="0.25">
      <c r="A32" s="6">
        <v>24</v>
      </c>
      <c r="B32" s="4" t="s">
        <v>8</v>
      </c>
      <c r="C32" s="4" t="s">
        <v>67</v>
      </c>
      <c r="D32" s="7" t="s">
        <v>81</v>
      </c>
      <c r="E32" s="5" t="s">
        <v>44</v>
      </c>
      <c r="F32" s="60">
        <f>40*12*10</f>
        <v>4800</v>
      </c>
    </row>
    <row r="33" spans="1:6" ht="42.75" customHeight="1" x14ac:dyDescent="0.25">
      <c r="A33" s="6">
        <v>25</v>
      </c>
      <c r="B33" s="8" t="s">
        <v>55</v>
      </c>
      <c r="C33" s="8" t="s">
        <v>69</v>
      </c>
      <c r="D33" s="7" t="s">
        <v>82</v>
      </c>
      <c r="E33" s="5" t="s">
        <v>44</v>
      </c>
      <c r="F33" s="60">
        <f>12*2*6*4</f>
        <v>576</v>
      </c>
    </row>
    <row r="34" spans="1:6" ht="45.75" customHeight="1" x14ac:dyDescent="0.25">
      <c r="A34" s="6">
        <v>26</v>
      </c>
      <c r="B34" s="8" t="s">
        <v>56</v>
      </c>
      <c r="C34" s="8" t="s">
        <v>70</v>
      </c>
      <c r="D34" s="7" t="s">
        <v>83</v>
      </c>
      <c r="E34" s="5" t="s">
        <v>44</v>
      </c>
      <c r="F34" s="60">
        <f>2*5*4*1</f>
        <v>40</v>
      </c>
    </row>
    <row r="35" spans="1:6" ht="90.75" customHeight="1" x14ac:dyDescent="0.25">
      <c r="A35" s="6">
        <v>27</v>
      </c>
      <c r="B35" s="8" t="s">
        <v>57</v>
      </c>
      <c r="C35" s="8" t="s">
        <v>71</v>
      </c>
      <c r="D35" s="7" t="s">
        <v>84</v>
      </c>
      <c r="E35" s="5" t="s">
        <v>44</v>
      </c>
      <c r="F35" s="60">
        <f>9*6*2*1</f>
        <v>108</v>
      </c>
    </row>
    <row r="36" spans="1:6" ht="24" customHeight="1" x14ac:dyDescent="0.25">
      <c r="A36" s="26" t="s">
        <v>85</v>
      </c>
      <c r="B36" s="27"/>
      <c r="C36" s="27"/>
      <c r="D36" s="27"/>
      <c r="E36" s="27"/>
      <c r="F36" s="63"/>
    </row>
    <row r="37" spans="1:6" ht="43.5" customHeight="1" x14ac:dyDescent="0.25">
      <c r="A37" s="6">
        <v>28</v>
      </c>
      <c r="B37" s="4" t="s">
        <v>86</v>
      </c>
      <c r="C37" s="4" t="s">
        <v>99</v>
      </c>
      <c r="D37" s="7" t="s">
        <v>109</v>
      </c>
      <c r="E37" s="7" t="s">
        <v>44</v>
      </c>
      <c r="F37" s="60">
        <f>600*20*1000</f>
        <v>12000000</v>
      </c>
    </row>
    <row r="38" spans="1:6" ht="41.25" customHeight="1" x14ac:dyDescent="0.25">
      <c r="A38" s="6">
        <v>29</v>
      </c>
      <c r="B38" s="19" t="s">
        <v>87</v>
      </c>
      <c r="C38" s="4" t="s">
        <v>100</v>
      </c>
      <c r="D38" s="5" t="s">
        <v>110</v>
      </c>
      <c r="E38" s="6" t="s">
        <v>44</v>
      </c>
      <c r="F38" s="60">
        <f>115*3*500</f>
        <v>172500</v>
      </c>
    </row>
    <row r="39" spans="1:6" ht="44.25" customHeight="1" x14ac:dyDescent="0.25">
      <c r="A39" s="6">
        <v>30</v>
      </c>
      <c r="B39" s="19" t="s">
        <v>88</v>
      </c>
      <c r="C39" s="4" t="s">
        <v>101</v>
      </c>
      <c r="D39" s="5" t="s">
        <v>111</v>
      </c>
      <c r="E39" s="6" t="s">
        <v>44</v>
      </c>
      <c r="F39" s="60">
        <f>100*5*1000</f>
        <v>500000</v>
      </c>
    </row>
    <row r="40" spans="1:6" ht="44.25" customHeight="1" x14ac:dyDescent="0.25">
      <c r="A40" s="6">
        <v>31</v>
      </c>
      <c r="B40" s="19" t="s">
        <v>89</v>
      </c>
      <c r="C40" s="4" t="s">
        <v>101</v>
      </c>
      <c r="D40" s="5" t="s">
        <v>111</v>
      </c>
      <c r="E40" s="6" t="s">
        <v>44</v>
      </c>
      <c r="F40" s="60">
        <f>100*5*1000</f>
        <v>500000</v>
      </c>
    </row>
    <row r="41" spans="1:6" ht="44.25" customHeight="1" x14ac:dyDescent="0.25">
      <c r="A41" s="6">
        <v>32</v>
      </c>
      <c r="B41" s="19" t="s">
        <v>90</v>
      </c>
      <c r="C41" s="4" t="s">
        <v>102</v>
      </c>
      <c r="D41" s="5" t="s">
        <v>112</v>
      </c>
      <c r="E41" s="6" t="s">
        <v>44</v>
      </c>
      <c r="F41" s="60">
        <f>78*42*2</f>
        <v>6552</v>
      </c>
    </row>
    <row r="42" spans="1:6" ht="44.25" customHeight="1" x14ac:dyDescent="0.25">
      <c r="A42" s="6">
        <v>33</v>
      </c>
      <c r="B42" s="19" t="s">
        <v>91</v>
      </c>
      <c r="C42" s="4" t="s">
        <v>103</v>
      </c>
      <c r="D42" s="5" t="s">
        <v>113</v>
      </c>
      <c r="E42" s="6" t="s">
        <v>44</v>
      </c>
      <c r="F42" s="60">
        <f>40*82*2</f>
        <v>6560</v>
      </c>
    </row>
    <row r="43" spans="1:6" ht="44.25" customHeight="1" x14ac:dyDescent="0.25">
      <c r="A43" s="6">
        <v>34</v>
      </c>
      <c r="B43" s="19" t="s">
        <v>92</v>
      </c>
      <c r="C43" s="4" t="s">
        <v>104</v>
      </c>
      <c r="D43" s="5" t="s">
        <v>114</v>
      </c>
      <c r="E43" s="6" t="s">
        <v>44</v>
      </c>
      <c r="F43" s="60">
        <f>90*3*1</f>
        <v>270</v>
      </c>
    </row>
    <row r="44" spans="1:6" ht="44.25" customHeight="1" x14ac:dyDescent="0.25">
      <c r="A44" s="6">
        <v>35</v>
      </c>
      <c r="B44" s="19" t="s">
        <v>93</v>
      </c>
      <c r="C44" s="4" t="s">
        <v>104</v>
      </c>
      <c r="D44" s="5" t="s">
        <v>114</v>
      </c>
      <c r="E44" s="6" t="s">
        <v>44</v>
      </c>
      <c r="F44" s="60">
        <f>90*3*1</f>
        <v>270</v>
      </c>
    </row>
    <row r="45" spans="1:6" ht="44.25" customHeight="1" x14ac:dyDescent="0.25">
      <c r="A45" s="6">
        <v>36</v>
      </c>
      <c r="B45" s="19" t="s">
        <v>94</v>
      </c>
      <c r="C45" s="4" t="s">
        <v>104</v>
      </c>
      <c r="D45" s="5" t="s">
        <v>114</v>
      </c>
      <c r="E45" s="6" t="s">
        <v>44</v>
      </c>
      <c r="F45" s="60">
        <f>90*3*1</f>
        <v>270</v>
      </c>
    </row>
    <row r="46" spans="1:6" ht="44.25" customHeight="1" x14ac:dyDescent="0.25">
      <c r="A46" s="6">
        <v>37</v>
      </c>
      <c r="B46" s="19" t="s">
        <v>95</v>
      </c>
      <c r="C46" s="4" t="s">
        <v>105</v>
      </c>
      <c r="D46" s="5" t="s">
        <v>115</v>
      </c>
      <c r="E46" s="6" t="s">
        <v>44</v>
      </c>
      <c r="F46" s="60">
        <f>60*4*20</f>
        <v>4800</v>
      </c>
    </row>
    <row r="47" spans="1:6" ht="44.25" customHeight="1" x14ac:dyDescent="0.25">
      <c r="A47" s="6">
        <v>38</v>
      </c>
      <c r="B47" s="64" t="s">
        <v>96</v>
      </c>
      <c r="C47" s="4" t="s">
        <v>106</v>
      </c>
      <c r="D47" s="9" t="s">
        <v>116</v>
      </c>
      <c r="E47" s="6" t="s">
        <v>44</v>
      </c>
      <c r="F47" s="60">
        <f>8*1000</f>
        <v>8000</v>
      </c>
    </row>
    <row r="48" spans="1:6" ht="44.25" customHeight="1" x14ac:dyDescent="0.25">
      <c r="A48" s="6">
        <v>39</v>
      </c>
      <c r="B48" s="19" t="s">
        <v>97</v>
      </c>
      <c r="C48" s="4" t="s">
        <v>107</v>
      </c>
      <c r="D48" s="5" t="s">
        <v>117</v>
      </c>
      <c r="E48" s="6" t="s">
        <v>44</v>
      </c>
      <c r="F48" s="60">
        <f>6*12*2</f>
        <v>144</v>
      </c>
    </row>
    <row r="49" spans="1:6" ht="50.25" customHeight="1" x14ac:dyDescent="0.25">
      <c r="A49" s="6">
        <v>40</v>
      </c>
      <c r="B49" s="19" t="s">
        <v>98</v>
      </c>
      <c r="C49" s="4" t="s">
        <v>108</v>
      </c>
      <c r="D49" s="7" t="s">
        <v>118</v>
      </c>
      <c r="E49" s="10" t="s">
        <v>44</v>
      </c>
      <c r="F49" s="61">
        <f>20*2*3</f>
        <v>120</v>
      </c>
    </row>
    <row r="50" spans="1:6" ht="25.5" customHeight="1" x14ac:dyDescent="0.25">
      <c r="A50" s="26" t="s">
        <v>119</v>
      </c>
      <c r="B50" s="27"/>
      <c r="C50" s="27"/>
      <c r="D50" s="27"/>
      <c r="E50" s="27"/>
      <c r="F50" s="63"/>
    </row>
    <row r="51" spans="1:6" ht="54.75" customHeight="1" x14ac:dyDescent="0.25">
      <c r="A51" s="6">
        <v>41</v>
      </c>
      <c r="B51" s="4" t="s">
        <v>120</v>
      </c>
      <c r="C51" s="4" t="s">
        <v>125</v>
      </c>
      <c r="D51" s="11" t="s">
        <v>130</v>
      </c>
      <c r="E51" s="11" t="s">
        <v>44</v>
      </c>
      <c r="F51" s="62">
        <f>130*4*3.8*1000</f>
        <v>1976000</v>
      </c>
    </row>
    <row r="52" spans="1:6" ht="45.75" customHeight="1" x14ac:dyDescent="0.25">
      <c r="A52" s="6">
        <v>42</v>
      </c>
      <c r="B52" s="4" t="s">
        <v>121</v>
      </c>
      <c r="C52" s="4" t="s">
        <v>126</v>
      </c>
      <c r="D52" s="11" t="s">
        <v>131</v>
      </c>
      <c r="E52" s="11" t="s">
        <v>44</v>
      </c>
      <c r="F52" s="62">
        <f>160*4*0.38*1000</f>
        <v>243200</v>
      </c>
    </row>
    <row r="53" spans="1:6" ht="45.75" customHeight="1" x14ac:dyDescent="0.25">
      <c r="A53" s="6">
        <v>43</v>
      </c>
      <c r="B53" s="4" t="s">
        <v>122</v>
      </c>
      <c r="C53" s="4" t="s">
        <v>127</v>
      </c>
      <c r="D53" s="11" t="s">
        <v>132</v>
      </c>
      <c r="E53" s="11" t="s">
        <v>44</v>
      </c>
      <c r="F53" s="62">
        <f>360*20*1000</f>
        <v>7200000</v>
      </c>
    </row>
    <row r="54" spans="1:6" ht="45.75" customHeight="1" x14ac:dyDescent="0.25">
      <c r="A54" s="6">
        <v>44</v>
      </c>
      <c r="B54" s="4" t="s">
        <v>123</v>
      </c>
      <c r="C54" s="4" t="s">
        <v>128</v>
      </c>
      <c r="D54" s="11" t="s">
        <v>133</v>
      </c>
      <c r="E54" s="11" t="s">
        <v>44</v>
      </c>
      <c r="F54" s="62">
        <f>150*9.6*1000</f>
        <v>1440000</v>
      </c>
    </row>
    <row r="55" spans="1:6" ht="45.75" customHeight="1" x14ac:dyDescent="0.25">
      <c r="A55" s="6">
        <v>45</v>
      </c>
      <c r="B55" s="4" t="s">
        <v>124</v>
      </c>
      <c r="C55" s="4" t="s">
        <v>129</v>
      </c>
      <c r="D55" s="11" t="s">
        <v>134</v>
      </c>
      <c r="E55" s="11" t="s">
        <v>44</v>
      </c>
      <c r="F55" s="62">
        <f>72*3*4*12*3</f>
        <v>31104</v>
      </c>
    </row>
    <row r="56" spans="1:6" ht="27" customHeight="1" x14ac:dyDescent="0.25">
      <c r="A56" s="26" t="s">
        <v>135</v>
      </c>
      <c r="B56" s="27"/>
      <c r="C56" s="27"/>
      <c r="D56" s="27"/>
      <c r="E56" s="27"/>
      <c r="F56" s="63"/>
    </row>
    <row r="57" spans="1:6" ht="42.75" customHeight="1" x14ac:dyDescent="0.25">
      <c r="A57" s="6">
        <v>46</v>
      </c>
      <c r="B57" s="12" t="s">
        <v>136</v>
      </c>
      <c r="C57" s="13" t="s">
        <v>141</v>
      </c>
      <c r="D57" s="11" t="s">
        <v>142</v>
      </c>
      <c r="E57" s="11" t="s">
        <v>44</v>
      </c>
      <c r="F57" s="62">
        <f>680*10*1000</f>
        <v>6800000</v>
      </c>
    </row>
    <row r="58" spans="1:6" ht="38.25" x14ac:dyDescent="0.25">
      <c r="A58" s="6">
        <v>47</v>
      </c>
      <c r="B58" s="12" t="s">
        <v>137</v>
      </c>
      <c r="C58" s="13" t="s">
        <v>1589</v>
      </c>
      <c r="D58" s="11" t="s">
        <v>143</v>
      </c>
      <c r="E58" s="11" t="s">
        <v>44</v>
      </c>
      <c r="F58" s="62">
        <f>32*5*1000</f>
        <v>160000</v>
      </c>
    </row>
    <row r="59" spans="1:6" ht="45" customHeight="1" x14ac:dyDescent="0.25">
      <c r="A59" s="6">
        <v>48</v>
      </c>
      <c r="B59" s="12" t="s">
        <v>138</v>
      </c>
      <c r="C59" s="13" t="s">
        <v>1590</v>
      </c>
      <c r="D59" s="11" t="s">
        <v>144</v>
      </c>
      <c r="E59" s="11" t="s">
        <v>44</v>
      </c>
      <c r="F59" s="62">
        <f>42*(1900+850)</f>
        <v>115500</v>
      </c>
    </row>
    <row r="60" spans="1:6" ht="34.5" customHeight="1" x14ac:dyDescent="0.25">
      <c r="A60" s="6">
        <v>49</v>
      </c>
      <c r="B60" s="12" t="s">
        <v>139</v>
      </c>
      <c r="C60" s="13" t="s">
        <v>1591</v>
      </c>
      <c r="D60" s="11" t="s">
        <v>142</v>
      </c>
      <c r="E60" s="11" t="s">
        <v>44</v>
      </c>
      <c r="F60" s="62">
        <f>42*10*1000</f>
        <v>420000</v>
      </c>
    </row>
    <row r="61" spans="1:6" ht="66.75" customHeight="1" x14ac:dyDescent="0.25">
      <c r="A61" s="6">
        <v>50</v>
      </c>
      <c r="B61" s="12" t="s">
        <v>140</v>
      </c>
      <c r="C61" s="13" t="s">
        <v>1592</v>
      </c>
      <c r="D61" s="11" t="s">
        <v>145</v>
      </c>
      <c r="E61" s="11" t="s">
        <v>44</v>
      </c>
      <c r="F61" s="62">
        <f>36*(1*3.5+1*3.5+1*3.5)</f>
        <v>378</v>
      </c>
    </row>
    <row r="62" spans="1:6" ht="26.25" customHeight="1" x14ac:dyDescent="0.25">
      <c r="A62" s="26" t="s">
        <v>147</v>
      </c>
      <c r="B62" s="27"/>
      <c r="C62" s="27"/>
      <c r="D62" s="27"/>
      <c r="E62" s="27"/>
      <c r="F62" s="63"/>
    </row>
    <row r="63" spans="1:6" ht="48.75" customHeight="1" x14ac:dyDescent="0.25">
      <c r="A63" s="6">
        <v>51</v>
      </c>
      <c r="B63" s="12" t="s">
        <v>136</v>
      </c>
      <c r="C63" s="14" t="s">
        <v>151</v>
      </c>
      <c r="D63" s="11" t="s">
        <v>142</v>
      </c>
      <c r="E63" s="11" t="s">
        <v>44</v>
      </c>
      <c r="F63" s="62">
        <f>80*10*1000</f>
        <v>800000</v>
      </c>
    </row>
    <row r="64" spans="1:6" ht="45.75" customHeight="1" x14ac:dyDescent="0.25">
      <c r="A64" s="6">
        <v>52</v>
      </c>
      <c r="B64" s="12" t="s">
        <v>148</v>
      </c>
      <c r="C64" s="14" t="s">
        <v>1586</v>
      </c>
      <c r="D64" s="11" t="s">
        <v>153</v>
      </c>
      <c r="E64" s="11" t="s">
        <v>44</v>
      </c>
      <c r="F64" s="62">
        <f>70*500</f>
        <v>35000</v>
      </c>
    </row>
    <row r="65" spans="1:6" ht="34.5" customHeight="1" x14ac:dyDescent="0.25">
      <c r="A65" s="6">
        <v>53</v>
      </c>
      <c r="B65" s="12" t="s">
        <v>139</v>
      </c>
      <c r="C65" s="14" t="s">
        <v>1587</v>
      </c>
      <c r="D65" s="11" t="s">
        <v>153</v>
      </c>
      <c r="E65" s="11" t="s">
        <v>44</v>
      </c>
      <c r="F65" s="62">
        <f>60*500</f>
        <v>30000</v>
      </c>
    </row>
    <row r="66" spans="1:6" ht="48.75" customHeight="1" x14ac:dyDescent="0.25">
      <c r="A66" s="6">
        <v>54</v>
      </c>
      <c r="B66" s="12" t="s">
        <v>149</v>
      </c>
      <c r="C66" s="14" t="s">
        <v>152</v>
      </c>
      <c r="D66" s="11" t="s">
        <v>154</v>
      </c>
      <c r="E66" s="11" t="s">
        <v>44</v>
      </c>
      <c r="F66" s="62">
        <f>ROUNDUP((36*(2.3+2.3+2.3)),0)</f>
        <v>249</v>
      </c>
    </row>
    <row r="67" spans="1:6" ht="67.5" customHeight="1" x14ac:dyDescent="0.25">
      <c r="A67" s="6">
        <v>55</v>
      </c>
      <c r="B67" s="12" t="s">
        <v>150</v>
      </c>
      <c r="C67" s="14" t="s">
        <v>1588</v>
      </c>
      <c r="D67" s="11" t="s">
        <v>155</v>
      </c>
      <c r="E67" s="11" t="s">
        <v>44</v>
      </c>
      <c r="F67" s="62">
        <f>1*2*2</f>
        <v>4</v>
      </c>
    </row>
    <row r="68" spans="1:6" ht="21.75" customHeight="1" x14ac:dyDescent="0.25">
      <c r="A68" s="26" t="s">
        <v>1609</v>
      </c>
      <c r="B68" s="27"/>
      <c r="C68" s="27"/>
      <c r="D68" s="27"/>
      <c r="E68" s="27"/>
      <c r="F68" s="63"/>
    </row>
    <row r="69" spans="1:6" ht="37.5" customHeight="1" x14ac:dyDescent="0.25">
      <c r="A69" s="6">
        <v>56</v>
      </c>
      <c r="B69" s="4" t="s">
        <v>156</v>
      </c>
      <c r="C69" s="4" t="s">
        <v>162</v>
      </c>
      <c r="D69" s="15" t="s">
        <v>163</v>
      </c>
      <c r="E69" s="6" t="s">
        <v>173</v>
      </c>
      <c r="F69" s="60">
        <v>12</v>
      </c>
    </row>
    <row r="70" spans="1:6" ht="45.75" customHeight="1" x14ac:dyDescent="0.25">
      <c r="A70" s="6">
        <v>57</v>
      </c>
      <c r="B70" s="4" t="s">
        <v>157</v>
      </c>
      <c r="C70" s="4" t="s">
        <v>164</v>
      </c>
      <c r="D70" s="15" t="s">
        <v>165</v>
      </c>
      <c r="E70" s="6" t="s">
        <v>174</v>
      </c>
      <c r="F70" s="60">
        <f>2*2*1000</f>
        <v>4000</v>
      </c>
    </row>
    <row r="71" spans="1:6" ht="37.5" customHeight="1" x14ac:dyDescent="0.25">
      <c r="A71" s="6">
        <v>58</v>
      </c>
      <c r="B71" s="4" t="s">
        <v>158</v>
      </c>
      <c r="C71" s="4" t="s">
        <v>166</v>
      </c>
      <c r="D71" s="15" t="s">
        <v>167</v>
      </c>
      <c r="E71" s="6" t="s">
        <v>174</v>
      </c>
      <c r="F71" s="60">
        <f>4*4*300</f>
        <v>4800</v>
      </c>
    </row>
    <row r="72" spans="1:6" ht="37.5" customHeight="1" x14ac:dyDescent="0.25">
      <c r="A72" s="6">
        <v>59</v>
      </c>
      <c r="B72" s="4" t="s">
        <v>159</v>
      </c>
      <c r="C72" s="4" t="s">
        <v>168</v>
      </c>
      <c r="D72" s="15" t="s">
        <v>169</v>
      </c>
      <c r="E72" s="6" t="s">
        <v>44</v>
      </c>
      <c r="F72" s="60">
        <f>45*940</f>
        <v>42300</v>
      </c>
    </row>
    <row r="73" spans="1:6" ht="37.5" customHeight="1" x14ac:dyDescent="0.25">
      <c r="A73" s="6">
        <v>60</v>
      </c>
      <c r="B73" s="4" t="s">
        <v>160</v>
      </c>
      <c r="C73" s="4" t="s">
        <v>170</v>
      </c>
      <c r="D73" s="15" t="s">
        <v>169</v>
      </c>
      <c r="E73" s="6" t="s">
        <v>44</v>
      </c>
      <c r="F73" s="60">
        <f>66*940</f>
        <v>62040</v>
      </c>
    </row>
    <row r="74" spans="1:6" ht="37.5" customHeight="1" x14ac:dyDescent="0.25">
      <c r="A74" s="6">
        <v>61</v>
      </c>
      <c r="B74" s="4" t="s">
        <v>161</v>
      </c>
      <c r="C74" s="4" t="s">
        <v>171</v>
      </c>
      <c r="D74" s="15" t="s">
        <v>169</v>
      </c>
      <c r="E74" s="6" t="s">
        <v>44</v>
      </c>
      <c r="F74" s="60">
        <f>3*940</f>
        <v>2820</v>
      </c>
    </row>
    <row r="75" spans="1:6" ht="37.5" customHeight="1" x14ac:dyDescent="0.25">
      <c r="A75" s="6">
        <v>62</v>
      </c>
      <c r="B75" s="4" t="s">
        <v>159</v>
      </c>
      <c r="C75" s="4" t="s">
        <v>172</v>
      </c>
      <c r="D75" s="15" t="s">
        <v>169</v>
      </c>
      <c r="E75" s="6" t="s">
        <v>44</v>
      </c>
      <c r="F75" s="60">
        <f>66*940</f>
        <v>62040</v>
      </c>
    </row>
    <row r="76" spans="1:6" ht="22.5" customHeight="1" x14ac:dyDescent="0.25">
      <c r="A76" s="26" t="s">
        <v>175</v>
      </c>
      <c r="B76" s="27"/>
      <c r="C76" s="27"/>
      <c r="D76" s="27"/>
      <c r="E76" s="27"/>
      <c r="F76" s="63"/>
    </row>
    <row r="77" spans="1:6" ht="142.5" customHeight="1" x14ac:dyDescent="0.25">
      <c r="A77" s="6">
        <v>63</v>
      </c>
      <c r="B77" s="16" t="s">
        <v>176</v>
      </c>
      <c r="C77" s="17" t="s">
        <v>186</v>
      </c>
      <c r="D77" s="20" t="s">
        <v>195</v>
      </c>
      <c r="E77" s="6" t="s">
        <v>201</v>
      </c>
      <c r="F77" s="60">
        <f>160*2*25</f>
        <v>8000</v>
      </c>
    </row>
    <row r="78" spans="1:6" ht="29.25" customHeight="1" x14ac:dyDescent="0.25">
      <c r="A78" s="6">
        <v>64</v>
      </c>
      <c r="B78" s="16" t="s">
        <v>177</v>
      </c>
      <c r="C78" s="17" t="s">
        <v>187</v>
      </c>
      <c r="D78" s="20" t="s">
        <v>195</v>
      </c>
      <c r="E78" s="6" t="s">
        <v>201</v>
      </c>
      <c r="F78" s="60">
        <f>80*2*25</f>
        <v>4000</v>
      </c>
    </row>
    <row r="79" spans="1:6" ht="139.5" customHeight="1" x14ac:dyDescent="0.25">
      <c r="A79" s="6">
        <v>65</v>
      </c>
      <c r="B79" s="16" t="s">
        <v>178</v>
      </c>
      <c r="C79" s="17" t="s">
        <v>188</v>
      </c>
      <c r="D79" s="20" t="s">
        <v>195</v>
      </c>
      <c r="E79" s="6" t="s">
        <v>201</v>
      </c>
      <c r="F79" s="60">
        <f>100*2*25</f>
        <v>5000</v>
      </c>
    </row>
    <row r="80" spans="1:6" ht="34.5" customHeight="1" x14ac:dyDescent="0.25">
      <c r="A80" s="6">
        <v>66</v>
      </c>
      <c r="B80" s="17" t="s">
        <v>179</v>
      </c>
      <c r="C80" s="19" t="s">
        <v>189</v>
      </c>
      <c r="D80" s="6" t="s">
        <v>195</v>
      </c>
      <c r="E80" s="6" t="s">
        <v>201</v>
      </c>
      <c r="F80" s="60">
        <f>80*2*25</f>
        <v>4000</v>
      </c>
    </row>
    <row r="81" spans="1:6" ht="34.5" customHeight="1" x14ac:dyDescent="0.25">
      <c r="A81" s="6">
        <v>67</v>
      </c>
      <c r="B81" s="17" t="s">
        <v>180</v>
      </c>
      <c r="C81" s="19" t="s">
        <v>190</v>
      </c>
      <c r="D81" s="6" t="s">
        <v>196</v>
      </c>
      <c r="E81" s="6" t="s">
        <v>44</v>
      </c>
      <c r="F81" s="60">
        <f>150*2*100</f>
        <v>30000</v>
      </c>
    </row>
    <row r="82" spans="1:6" ht="34.5" customHeight="1" x14ac:dyDescent="0.25">
      <c r="A82" s="6">
        <v>68</v>
      </c>
      <c r="B82" s="17" t="s">
        <v>181</v>
      </c>
      <c r="C82" s="19" t="s">
        <v>191</v>
      </c>
      <c r="D82" s="6" t="s">
        <v>197</v>
      </c>
      <c r="E82" s="6" t="s">
        <v>44</v>
      </c>
      <c r="F82" s="60">
        <f>6*12*125</f>
        <v>9000</v>
      </c>
    </row>
    <row r="83" spans="1:6" ht="34.5" customHeight="1" x14ac:dyDescent="0.25">
      <c r="A83" s="6">
        <v>69</v>
      </c>
      <c r="B83" s="17" t="s">
        <v>182</v>
      </c>
      <c r="C83" s="19" t="s">
        <v>191</v>
      </c>
      <c r="D83" s="6" t="s">
        <v>197</v>
      </c>
      <c r="E83" s="6" t="s">
        <v>44</v>
      </c>
      <c r="F83" s="60">
        <f>6*12*125</f>
        <v>9000</v>
      </c>
    </row>
    <row r="84" spans="1:6" ht="34.5" customHeight="1" x14ac:dyDescent="0.25">
      <c r="A84" s="6">
        <v>70</v>
      </c>
      <c r="B84" s="18" t="s">
        <v>183</v>
      </c>
      <c r="C84" s="19" t="s">
        <v>192</v>
      </c>
      <c r="D84" s="6" t="s">
        <v>198</v>
      </c>
      <c r="E84" s="6" t="s">
        <v>44</v>
      </c>
      <c r="F84" s="60">
        <f>40*2*10</f>
        <v>800</v>
      </c>
    </row>
    <row r="85" spans="1:6" ht="31.5" customHeight="1" x14ac:dyDescent="0.25">
      <c r="A85" s="6">
        <v>71</v>
      </c>
      <c r="B85" s="17" t="s">
        <v>184</v>
      </c>
      <c r="C85" s="19" t="s">
        <v>193</v>
      </c>
      <c r="D85" s="6" t="s">
        <v>199</v>
      </c>
      <c r="E85" s="6" t="s">
        <v>44</v>
      </c>
      <c r="F85" s="60">
        <f>36*3*10</f>
        <v>1080</v>
      </c>
    </row>
    <row r="86" spans="1:6" ht="59.25" customHeight="1" x14ac:dyDescent="0.25">
      <c r="A86" s="6">
        <v>72</v>
      </c>
      <c r="B86" s="18" t="s">
        <v>185</v>
      </c>
      <c r="C86" s="19" t="s">
        <v>194</v>
      </c>
      <c r="D86" s="6" t="s">
        <v>200</v>
      </c>
      <c r="E86" s="6" t="s">
        <v>44</v>
      </c>
      <c r="F86" s="60">
        <f>12*4*6</f>
        <v>288</v>
      </c>
    </row>
    <row r="87" spans="1:6" ht="28.5" customHeight="1" x14ac:dyDescent="0.25">
      <c r="A87" s="26" t="s">
        <v>202</v>
      </c>
      <c r="B87" s="27"/>
      <c r="C87" s="27"/>
      <c r="D87" s="27"/>
      <c r="E87" s="27"/>
      <c r="F87" s="63"/>
    </row>
    <row r="88" spans="1:6" ht="151.5" customHeight="1" x14ac:dyDescent="0.25">
      <c r="A88" s="6">
        <v>73</v>
      </c>
      <c r="B88" s="4" t="s">
        <v>176</v>
      </c>
      <c r="C88" s="4" t="s">
        <v>186</v>
      </c>
      <c r="D88" s="20" t="s">
        <v>195</v>
      </c>
      <c r="E88" s="6" t="s">
        <v>201</v>
      </c>
      <c r="F88" s="60">
        <f>120*2*25</f>
        <v>6000</v>
      </c>
    </row>
    <row r="89" spans="1:6" ht="45.75" customHeight="1" x14ac:dyDescent="0.25">
      <c r="A89" s="6">
        <v>74</v>
      </c>
      <c r="B89" s="4" t="s">
        <v>177</v>
      </c>
      <c r="C89" s="4" t="s">
        <v>187</v>
      </c>
      <c r="D89" s="20" t="s">
        <v>195</v>
      </c>
      <c r="E89" s="6" t="s">
        <v>201</v>
      </c>
      <c r="F89" s="60">
        <f>30*2*25</f>
        <v>1500</v>
      </c>
    </row>
    <row r="90" spans="1:6" ht="147" customHeight="1" x14ac:dyDescent="0.25">
      <c r="A90" s="6">
        <v>75</v>
      </c>
      <c r="B90" s="4" t="s">
        <v>178</v>
      </c>
      <c r="C90" s="4" t="s">
        <v>203</v>
      </c>
      <c r="D90" s="20" t="s">
        <v>195</v>
      </c>
      <c r="E90" s="6" t="s">
        <v>201</v>
      </c>
      <c r="F90" s="60">
        <f>30*2*25</f>
        <v>1500</v>
      </c>
    </row>
    <row r="91" spans="1:6" ht="31.5" customHeight="1" x14ac:dyDescent="0.25">
      <c r="A91" s="6">
        <v>76</v>
      </c>
      <c r="B91" s="4" t="s">
        <v>179</v>
      </c>
      <c r="C91" s="4" t="s">
        <v>189</v>
      </c>
      <c r="D91" s="6" t="s">
        <v>195</v>
      </c>
      <c r="E91" s="6" t="s">
        <v>201</v>
      </c>
      <c r="F91" s="60">
        <f>30*2*25</f>
        <v>1500</v>
      </c>
    </row>
    <row r="92" spans="1:6" ht="31.5" customHeight="1" x14ac:dyDescent="0.25">
      <c r="A92" s="6">
        <v>77</v>
      </c>
      <c r="B92" s="4" t="s">
        <v>180</v>
      </c>
      <c r="C92" s="4" t="s">
        <v>190</v>
      </c>
      <c r="D92" s="6" t="s">
        <v>196</v>
      </c>
      <c r="E92" s="6" t="s">
        <v>44</v>
      </c>
      <c r="F92" s="60">
        <f>30*2*100</f>
        <v>6000</v>
      </c>
    </row>
    <row r="93" spans="1:6" ht="21" customHeight="1" x14ac:dyDescent="0.25">
      <c r="A93" s="26" t="s">
        <v>204</v>
      </c>
      <c r="B93" s="27"/>
      <c r="C93" s="27"/>
      <c r="D93" s="27"/>
      <c r="E93" s="27"/>
      <c r="F93" s="63"/>
    </row>
    <row r="94" spans="1:6" ht="33" customHeight="1" x14ac:dyDescent="0.25">
      <c r="A94" s="6">
        <v>78</v>
      </c>
      <c r="B94" s="4" t="s">
        <v>205</v>
      </c>
      <c r="C94" s="4" t="s">
        <v>209</v>
      </c>
      <c r="D94" s="21" t="s">
        <v>210</v>
      </c>
      <c r="E94" s="21" t="s">
        <v>211</v>
      </c>
      <c r="F94" s="60">
        <v>33300</v>
      </c>
    </row>
    <row r="95" spans="1:6" ht="33" customHeight="1" x14ac:dyDescent="0.25">
      <c r="A95" s="6">
        <v>79</v>
      </c>
      <c r="B95" s="4" t="s">
        <v>206</v>
      </c>
      <c r="C95" s="4" t="s">
        <v>212</v>
      </c>
      <c r="D95" s="21" t="s">
        <v>213</v>
      </c>
      <c r="E95" s="21" t="s">
        <v>44</v>
      </c>
      <c r="F95" s="60">
        <f>1*4*230</f>
        <v>920</v>
      </c>
    </row>
    <row r="96" spans="1:6" ht="45" customHeight="1" x14ac:dyDescent="0.25">
      <c r="A96" s="6">
        <v>80</v>
      </c>
      <c r="B96" s="4" t="s">
        <v>207</v>
      </c>
      <c r="C96" s="4" t="s">
        <v>214</v>
      </c>
      <c r="D96" s="21" t="s">
        <v>215</v>
      </c>
      <c r="E96" s="21" t="s">
        <v>44</v>
      </c>
      <c r="F96" s="60">
        <f>7*4*26</f>
        <v>728</v>
      </c>
    </row>
    <row r="97" spans="1:6" ht="33" customHeight="1" x14ac:dyDescent="0.25">
      <c r="A97" s="6">
        <v>81</v>
      </c>
      <c r="B97" s="4" t="s">
        <v>208</v>
      </c>
      <c r="C97" s="4" t="s">
        <v>216</v>
      </c>
      <c r="D97" s="21" t="s">
        <v>217</v>
      </c>
      <c r="E97" s="21" t="s">
        <v>43</v>
      </c>
      <c r="F97" s="60">
        <v>35000</v>
      </c>
    </row>
    <row r="98" spans="1:6" ht="25.5" customHeight="1" x14ac:dyDescent="0.25">
      <c r="A98" s="26" t="s">
        <v>218</v>
      </c>
      <c r="B98" s="27"/>
      <c r="C98" s="27"/>
      <c r="D98" s="27"/>
      <c r="E98" s="27"/>
      <c r="F98" s="63"/>
    </row>
    <row r="99" spans="1:6" ht="25.5" x14ac:dyDescent="0.25">
      <c r="A99" s="6">
        <v>82</v>
      </c>
      <c r="B99" s="4" t="s">
        <v>219</v>
      </c>
      <c r="C99" s="4" t="s">
        <v>221</v>
      </c>
      <c r="D99" s="22" t="s">
        <v>222</v>
      </c>
      <c r="E99" s="10" t="s">
        <v>223</v>
      </c>
      <c r="F99" s="60">
        <v>22000</v>
      </c>
    </row>
    <row r="100" spans="1:6" ht="24.75" customHeight="1" x14ac:dyDescent="0.25">
      <c r="A100" s="6">
        <v>83</v>
      </c>
      <c r="B100" s="4" t="s">
        <v>220</v>
      </c>
      <c r="C100" s="4" t="s">
        <v>224</v>
      </c>
      <c r="D100" s="22"/>
      <c r="E100" s="10" t="s">
        <v>223</v>
      </c>
      <c r="F100" s="60">
        <v>3000</v>
      </c>
    </row>
    <row r="101" spans="1:6" ht="24" customHeight="1" x14ac:dyDescent="0.25">
      <c r="A101" s="26" t="s">
        <v>225</v>
      </c>
      <c r="B101" s="27"/>
      <c r="C101" s="27"/>
      <c r="D101" s="27"/>
      <c r="E101" s="27"/>
      <c r="F101" s="63"/>
    </row>
    <row r="102" spans="1:6" ht="41.25" customHeight="1" x14ac:dyDescent="0.25">
      <c r="A102" s="6">
        <v>84</v>
      </c>
      <c r="B102" s="4" t="s">
        <v>226</v>
      </c>
      <c r="C102" s="4" t="s">
        <v>236</v>
      </c>
      <c r="D102" s="22" t="s">
        <v>246</v>
      </c>
      <c r="E102" s="7" t="s">
        <v>211</v>
      </c>
      <c r="F102" s="61">
        <v>200</v>
      </c>
    </row>
    <row r="103" spans="1:6" ht="41.25" customHeight="1" x14ac:dyDescent="0.25">
      <c r="A103" s="6">
        <v>85</v>
      </c>
      <c r="B103" s="4" t="s">
        <v>227</v>
      </c>
      <c r="C103" s="4" t="s">
        <v>237</v>
      </c>
      <c r="D103" s="22" t="s">
        <v>246</v>
      </c>
      <c r="E103" s="10" t="s">
        <v>211</v>
      </c>
      <c r="F103" s="60">
        <v>7000</v>
      </c>
    </row>
    <row r="104" spans="1:6" ht="41.25" customHeight="1" x14ac:dyDescent="0.25">
      <c r="A104" s="6">
        <v>86</v>
      </c>
      <c r="B104" s="4" t="s">
        <v>1561</v>
      </c>
      <c r="C104" s="4" t="s">
        <v>1562</v>
      </c>
      <c r="D104" s="22" t="s">
        <v>211</v>
      </c>
      <c r="E104" s="10" t="s">
        <v>211</v>
      </c>
      <c r="F104" s="60">
        <v>500</v>
      </c>
    </row>
    <row r="105" spans="1:6" ht="41.25" customHeight="1" x14ac:dyDescent="0.25">
      <c r="A105" s="6">
        <v>87</v>
      </c>
      <c r="B105" s="4" t="s">
        <v>228</v>
      </c>
      <c r="C105" s="4" t="s">
        <v>238</v>
      </c>
      <c r="D105" s="22" t="s">
        <v>246</v>
      </c>
      <c r="E105" s="10" t="s">
        <v>211</v>
      </c>
      <c r="F105" s="60">
        <v>2000</v>
      </c>
    </row>
    <row r="106" spans="1:6" ht="41.25" customHeight="1" x14ac:dyDescent="0.25">
      <c r="A106" s="6">
        <v>88</v>
      </c>
      <c r="B106" s="4" t="s">
        <v>229</v>
      </c>
      <c r="C106" s="4" t="s">
        <v>239</v>
      </c>
      <c r="D106" s="22" t="s">
        <v>246</v>
      </c>
      <c r="E106" s="10" t="s">
        <v>211</v>
      </c>
      <c r="F106" s="60">
        <v>100</v>
      </c>
    </row>
    <row r="107" spans="1:6" ht="36" customHeight="1" x14ac:dyDescent="0.25">
      <c r="A107" s="6">
        <v>89</v>
      </c>
      <c r="B107" s="4" t="s">
        <v>230</v>
      </c>
      <c r="C107" s="17" t="s">
        <v>240</v>
      </c>
      <c r="D107" s="22" t="s">
        <v>247</v>
      </c>
      <c r="E107" s="10" t="s">
        <v>44</v>
      </c>
      <c r="F107" s="60">
        <f>120*4.5*100</f>
        <v>54000</v>
      </c>
    </row>
    <row r="108" spans="1:6" ht="38.25" x14ac:dyDescent="0.25">
      <c r="A108" s="6">
        <v>90</v>
      </c>
      <c r="B108" s="4" t="s">
        <v>231</v>
      </c>
      <c r="C108" s="17" t="s">
        <v>241</v>
      </c>
      <c r="D108" s="22" t="s">
        <v>248</v>
      </c>
      <c r="E108" s="10" t="s">
        <v>44</v>
      </c>
      <c r="F108" s="60">
        <f>100*8*100</f>
        <v>80000</v>
      </c>
    </row>
    <row r="109" spans="1:6" ht="38.25" x14ac:dyDescent="0.25">
      <c r="A109" s="6">
        <v>91</v>
      </c>
      <c r="B109" s="4" t="s">
        <v>232</v>
      </c>
      <c r="C109" s="17" t="s">
        <v>242</v>
      </c>
      <c r="D109" s="22" t="s">
        <v>248</v>
      </c>
      <c r="E109" s="10" t="s">
        <v>44</v>
      </c>
      <c r="F109" s="60">
        <f>2*8*100</f>
        <v>1600</v>
      </c>
    </row>
    <row r="110" spans="1:6" ht="25.5" x14ac:dyDescent="0.25">
      <c r="A110" s="6">
        <v>92</v>
      </c>
      <c r="B110" s="4" t="s">
        <v>233</v>
      </c>
      <c r="C110" s="17" t="s">
        <v>243</v>
      </c>
      <c r="D110" s="22" t="s">
        <v>249</v>
      </c>
      <c r="E110" s="10" t="s">
        <v>44</v>
      </c>
      <c r="F110" s="60">
        <f>9*6*10</f>
        <v>540</v>
      </c>
    </row>
    <row r="111" spans="1:6" ht="25.5" x14ac:dyDescent="0.25">
      <c r="A111" s="6">
        <v>93</v>
      </c>
      <c r="B111" s="4" t="s">
        <v>234</v>
      </c>
      <c r="C111" s="17" t="s">
        <v>244</v>
      </c>
      <c r="D111" s="22" t="s">
        <v>249</v>
      </c>
      <c r="E111" s="10" t="s">
        <v>44</v>
      </c>
      <c r="F111" s="60">
        <f>1*6*10</f>
        <v>60</v>
      </c>
    </row>
    <row r="112" spans="1:6" ht="23.25" customHeight="1" x14ac:dyDescent="0.25">
      <c r="A112" s="6">
        <v>94</v>
      </c>
      <c r="B112" s="4" t="s">
        <v>235</v>
      </c>
      <c r="C112" s="4" t="s">
        <v>245</v>
      </c>
      <c r="D112" s="22" t="s">
        <v>250</v>
      </c>
      <c r="E112" s="10" t="s">
        <v>146</v>
      </c>
      <c r="F112" s="60">
        <v>2</v>
      </c>
    </row>
    <row r="113" spans="1:6" ht="21" customHeight="1" x14ac:dyDescent="0.25">
      <c r="A113" s="26" t="s">
        <v>251</v>
      </c>
      <c r="B113" s="27"/>
      <c r="C113" s="27"/>
      <c r="D113" s="27"/>
      <c r="E113" s="27"/>
      <c r="F113" s="63"/>
    </row>
    <row r="114" spans="1:6" ht="41.25" customHeight="1" x14ac:dyDescent="0.25">
      <c r="A114" s="6">
        <v>95</v>
      </c>
      <c r="B114" s="4" t="s">
        <v>252</v>
      </c>
      <c r="C114" s="4" t="s">
        <v>255</v>
      </c>
      <c r="D114" s="22" t="s">
        <v>258</v>
      </c>
      <c r="E114" s="10" t="s">
        <v>44</v>
      </c>
      <c r="F114" s="60">
        <f>33*500</f>
        <v>16500</v>
      </c>
    </row>
    <row r="115" spans="1:6" ht="48.75" customHeight="1" x14ac:dyDescent="0.25">
      <c r="A115" s="6">
        <v>96</v>
      </c>
      <c r="B115" s="4" t="s">
        <v>253</v>
      </c>
      <c r="C115" s="4" t="s">
        <v>256</v>
      </c>
      <c r="D115" s="22" t="s">
        <v>258</v>
      </c>
      <c r="E115" s="10" t="s">
        <v>44</v>
      </c>
      <c r="F115" s="60">
        <f>30*500</f>
        <v>15000</v>
      </c>
    </row>
    <row r="116" spans="1:6" ht="55.5" customHeight="1" x14ac:dyDescent="0.25">
      <c r="A116" s="6">
        <v>97</v>
      </c>
      <c r="B116" s="4" t="s">
        <v>254</v>
      </c>
      <c r="C116" s="4" t="s">
        <v>257</v>
      </c>
      <c r="D116" s="22" t="s">
        <v>258</v>
      </c>
      <c r="E116" s="10" t="s">
        <v>44</v>
      </c>
      <c r="F116" s="60">
        <f>32*500</f>
        <v>16000</v>
      </c>
    </row>
    <row r="117" spans="1:6" ht="22.5" customHeight="1" x14ac:dyDescent="0.25">
      <c r="A117" s="26" t="s">
        <v>259</v>
      </c>
      <c r="B117" s="27"/>
      <c r="C117" s="27"/>
      <c r="D117" s="27"/>
      <c r="E117" s="27"/>
      <c r="F117" s="63"/>
    </row>
    <row r="118" spans="1:6" ht="47.25" customHeight="1" x14ac:dyDescent="0.25">
      <c r="A118" s="6">
        <v>98</v>
      </c>
      <c r="B118" s="4" t="s">
        <v>260</v>
      </c>
      <c r="C118" s="4" t="s">
        <v>262</v>
      </c>
      <c r="D118" s="23" t="s">
        <v>264</v>
      </c>
      <c r="E118" s="10" t="s">
        <v>44</v>
      </c>
      <c r="F118" s="60">
        <f>11*(200+200+200+200)</f>
        <v>8800</v>
      </c>
    </row>
    <row r="119" spans="1:6" ht="40.5" customHeight="1" x14ac:dyDescent="0.25">
      <c r="A119" s="6">
        <v>99</v>
      </c>
      <c r="B119" s="4" t="s">
        <v>261</v>
      </c>
      <c r="C119" s="4" t="s">
        <v>263</v>
      </c>
      <c r="D119" s="23" t="s">
        <v>265</v>
      </c>
      <c r="E119" s="10" t="s">
        <v>44</v>
      </c>
      <c r="F119" s="60">
        <f>2*(200+100+100+200+100+100)</f>
        <v>1600</v>
      </c>
    </row>
    <row r="120" spans="1:6" ht="25.5" customHeight="1" x14ac:dyDescent="0.25">
      <c r="A120" s="26" t="s">
        <v>266</v>
      </c>
      <c r="B120" s="27"/>
      <c r="C120" s="27"/>
      <c r="D120" s="27"/>
      <c r="E120" s="27"/>
      <c r="F120" s="63"/>
    </row>
    <row r="121" spans="1:6" ht="45" customHeight="1" x14ac:dyDescent="0.25">
      <c r="A121" s="6">
        <v>100</v>
      </c>
      <c r="B121" s="4" t="s">
        <v>267</v>
      </c>
      <c r="C121" s="4" t="s">
        <v>276</v>
      </c>
      <c r="D121" s="10" t="s">
        <v>201</v>
      </c>
      <c r="E121" s="10" t="s">
        <v>201</v>
      </c>
      <c r="F121" s="60">
        <v>2000</v>
      </c>
    </row>
    <row r="122" spans="1:6" ht="69.75" customHeight="1" x14ac:dyDescent="0.25">
      <c r="A122" s="6">
        <v>101</v>
      </c>
      <c r="B122" s="4" t="s">
        <v>268</v>
      </c>
      <c r="C122" s="4" t="s">
        <v>277</v>
      </c>
      <c r="D122" s="10" t="s">
        <v>201</v>
      </c>
      <c r="E122" s="10" t="s">
        <v>201</v>
      </c>
      <c r="F122" s="60">
        <v>600</v>
      </c>
    </row>
    <row r="123" spans="1:6" ht="54" customHeight="1" x14ac:dyDescent="0.25">
      <c r="A123" s="6">
        <v>102</v>
      </c>
      <c r="B123" s="4" t="s">
        <v>269</v>
      </c>
      <c r="C123" s="4" t="s">
        <v>278</v>
      </c>
      <c r="D123" s="10" t="s">
        <v>201</v>
      </c>
      <c r="E123" s="10" t="s">
        <v>201</v>
      </c>
      <c r="F123" s="60">
        <v>800</v>
      </c>
    </row>
    <row r="124" spans="1:6" ht="39.75" customHeight="1" x14ac:dyDescent="0.25">
      <c r="A124" s="6">
        <v>103</v>
      </c>
      <c r="B124" s="4" t="s">
        <v>226</v>
      </c>
      <c r="C124" s="4" t="s">
        <v>279</v>
      </c>
      <c r="D124" s="10" t="s">
        <v>201</v>
      </c>
      <c r="E124" s="10" t="s">
        <v>201</v>
      </c>
      <c r="F124" s="60">
        <v>2000</v>
      </c>
    </row>
    <row r="125" spans="1:6" ht="39.75" customHeight="1" x14ac:dyDescent="0.25">
      <c r="A125" s="6">
        <v>104</v>
      </c>
      <c r="B125" s="4" t="s">
        <v>270</v>
      </c>
      <c r="C125" s="4" t="s">
        <v>280</v>
      </c>
      <c r="D125" s="10" t="s">
        <v>201</v>
      </c>
      <c r="E125" s="10" t="s">
        <v>201</v>
      </c>
      <c r="F125" s="60">
        <v>1000</v>
      </c>
    </row>
    <row r="126" spans="1:6" ht="39.75" customHeight="1" x14ac:dyDescent="0.25">
      <c r="A126" s="6">
        <v>105</v>
      </c>
      <c r="B126" s="4" t="s">
        <v>271</v>
      </c>
      <c r="C126" s="4" t="s">
        <v>1608</v>
      </c>
      <c r="D126" s="10" t="s">
        <v>201</v>
      </c>
      <c r="E126" s="10" t="s">
        <v>201</v>
      </c>
      <c r="F126" s="60">
        <v>500</v>
      </c>
    </row>
    <row r="127" spans="1:6" ht="43.5" customHeight="1" x14ac:dyDescent="0.25">
      <c r="A127" s="6">
        <v>106</v>
      </c>
      <c r="B127" s="4" t="s">
        <v>272</v>
      </c>
      <c r="C127" s="4" t="s">
        <v>281</v>
      </c>
      <c r="D127" s="10" t="s">
        <v>201</v>
      </c>
      <c r="E127" s="10" t="s">
        <v>201</v>
      </c>
      <c r="F127" s="60">
        <v>500</v>
      </c>
    </row>
    <row r="128" spans="1:6" ht="44.25" customHeight="1" x14ac:dyDescent="0.25">
      <c r="A128" s="6">
        <v>107</v>
      </c>
      <c r="B128" s="4" t="s">
        <v>273</v>
      </c>
      <c r="C128" s="4" t="s">
        <v>282</v>
      </c>
      <c r="D128" s="10" t="s">
        <v>201</v>
      </c>
      <c r="E128" s="10" t="s">
        <v>201</v>
      </c>
      <c r="F128" s="60">
        <v>500</v>
      </c>
    </row>
    <row r="129" spans="1:6" ht="36" customHeight="1" x14ac:dyDescent="0.25">
      <c r="A129" s="6">
        <v>108</v>
      </c>
      <c r="B129" s="4" t="s">
        <v>274</v>
      </c>
      <c r="C129" s="4" t="s">
        <v>283</v>
      </c>
      <c r="D129" s="10" t="s">
        <v>285</v>
      </c>
      <c r="E129" s="10" t="s">
        <v>285</v>
      </c>
      <c r="F129" s="60">
        <v>10000</v>
      </c>
    </row>
    <row r="130" spans="1:6" ht="30.75" customHeight="1" x14ac:dyDescent="0.25">
      <c r="A130" s="6">
        <v>109</v>
      </c>
      <c r="B130" s="4" t="s">
        <v>275</v>
      </c>
      <c r="C130" s="4" t="s">
        <v>284</v>
      </c>
      <c r="D130" s="10" t="s">
        <v>286</v>
      </c>
      <c r="E130" s="10" t="s">
        <v>44</v>
      </c>
      <c r="F130" s="60">
        <v>28000</v>
      </c>
    </row>
    <row r="131" spans="1:6" ht="21" customHeight="1" x14ac:dyDescent="0.25">
      <c r="A131" s="26" t="s">
        <v>287</v>
      </c>
      <c r="B131" s="27"/>
      <c r="C131" s="27"/>
      <c r="D131" s="27"/>
      <c r="E131" s="27"/>
      <c r="F131" s="63"/>
    </row>
    <row r="132" spans="1:6" ht="33" customHeight="1" x14ac:dyDescent="0.25">
      <c r="A132" s="6">
        <v>110</v>
      </c>
      <c r="B132" s="16" t="s">
        <v>288</v>
      </c>
      <c r="C132" s="17" t="s">
        <v>289</v>
      </c>
      <c r="D132" s="22" t="s">
        <v>425</v>
      </c>
      <c r="E132" s="10" t="s">
        <v>211</v>
      </c>
      <c r="F132" s="61">
        <v>4416</v>
      </c>
    </row>
    <row r="133" spans="1:6" ht="33" customHeight="1" x14ac:dyDescent="0.25">
      <c r="A133" s="6">
        <v>111</v>
      </c>
      <c r="B133" s="16" t="s">
        <v>290</v>
      </c>
      <c r="C133" s="17" t="s">
        <v>291</v>
      </c>
      <c r="D133" s="22" t="s">
        <v>425</v>
      </c>
      <c r="E133" s="10" t="s">
        <v>211</v>
      </c>
      <c r="F133" s="61">
        <v>1536</v>
      </c>
    </row>
    <row r="134" spans="1:6" ht="33" customHeight="1" x14ac:dyDescent="0.25">
      <c r="A134" s="6">
        <v>112</v>
      </c>
      <c r="B134" s="16" t="s">
        <v>292</v>
      </c>
      <c r="C134" s="17" t="s">
        <v>293</v>
      </c>
      <c r="D134" s="22" t="s">
        <v>425</v>
      </c>
      <c r="E134" s="10" t="s">
        <v>211</v>
      </c>
      <c r="F134" s="61">
        <v>768</v>
      </c>
    </row>
    <row r="135" spans="1:6" ht="33" customHeight="1" x14ac:dyDescent="0.25">
      <c r="A135" s="6">
        <v>113</v>
      </c>
      <c r="B135" s="16" t="s">
        <v>294</v>
      </c>
      <c r="C135" s="17" t="s">
        <v>295</v>
      </c>
      <c r="D135" s="22" t="s">
        <v>425</v>
      </c>
      <c r="E135" s="10" t="s">
        <v>211</v>
      </c>
      <c r="F135" s="61">
        <v>3744</v>
      </c>
    </row>
    <row r="136" spans="1:6" ht="33" customHeight="1" x14ac:dyDescent="0.25">
      <c r="A136" s="6">
        <v>114</v>
      </c>
      <c r="B136" s="16" t="s">
        <v>296</v>
      </c>
      <c r="C136" s="17" t="s">
        <v>297</v>
      </c>
      <c r="D136" s="22" t="s">
        <v>425</v>
      </c>
      <c r="E136" s="10" t="s">
        <v>211</v>
      </c>
      <c r="F136" s="61">
        <v>4320</v>
      </c>
    </row>
    <row r="137" spans="1:6" ht="33" customHeight="1" x14ac:dyDescent="0.25">
      <c r="A137" s="6">
        <v>115</v>
      </c>
      <c r="B137" s="16" t="s">
        <v>298</v>
      </c>
      <c r="C137" s="17" t="s">
        <v>299</v>
      </c>
      <c r="D137" s="22" t="s">
        <v>425</v>
      </c>
      <c r="E137" s="10" t="s">
        <v>211</v>
      </c>
      <c r="F137" s="61">
        <v>1248</v>
      </c>
    </row>
    <row r="138" spans="1:6" ht="33" customHeight="1" x14ac:dyDescent="0.25">
      <c r="A138" s="6">
        <v>116</v>
      </c>
      <c r="B138" s="16" t="s">
        <v>300</v>
      </c>
      <c r="C138" s="17" t="s">
        <v>301</v>
      </c>
      <c r="D138" s="22" t="s">
        <v>425</v>
      </c>
      <c r="E138" s="10" t="s">
        <v>211</v>
      </c>
      <c r="F138" s="61">
        <v>3072</v>
      </c>
    </row>
    <row r="139" spans="1:6" ht="26.25" customHeight="1" x14ac:dyDescent="0.25">
      <c r="A139" s="6">
        <v>117</v>
      </c>
      <c r="B139" s="16" t="s">
        <v>302</v>
      </c>
      <c r="C139" s="17" t="s">
        <v>303</v>
      </c>
      <c r="D139" s="22" t="s">
        <v>425</v>
      </c>
      <c r="E139" s="10" t="s">
        <v>211</v>
      </c>
      <c r="F139" s="61">
        <v>2496</v>
      </c>
    </row>
    <row r="140" spans="1:6" ht="26.25" customHeight="1" x14ac:dyDescent="0.25">
      <c r="A140" s="6">
        <v>118</v>
      </c>
      <c r="B140" s="16" t="s">
        <v>304</v>
      </c>
      <c r="C140" s="17" t="s">
        <v>305</v>
      </c>
      <c r="D140" s="22" t="s">
        <v>425</v>
      </c>
      <c r="E140" s="10" t="s">
        <v>211</v>
      </c>
      <c r="F140" s="61">
        <v>2112</v>
      </c>
    </row>
    <row r="141" spans="1:6" ht="26.25" customHeight="1" x14ac:dyDescent="0.25">
      <c r="A141" s="6">
        <v>119</v>
      </c>
      <c r="B141" s="16" t="s">
        <v>306</v>
      </c>
      <c r="C141" s="17" t="s">
        <v>307</v>
      </c>
      <c r="D141" s="22" t="s">
        <v>425</v>
      </c>
      <c r="E141" s="10" t="s">
        <v>211</v>
      </c>
      <c r="F141" s="61">
        <v>5760</v>
      </c>
    </row>
    <row r="142" spans="1:6" ht="26.25" customHeight="1" x14ac:dyDescent="0.25">
      <c r="A142" s="6">
        <v>120</v>
      </c>
      <c r="B142" s="16" t="s">
        <v>308</v>
      </c>
      <c r="C142" s="17" t="s">
        <v>309</v>
      </c>
      <c r="D142" s="22" t="s">
        <v>425</v>
      </c>
      <c r="E142" s="10" t="s">
        <v>211</v>
      </c>
      <c r="F142" s="61">
        <v>2112</v>
      </c>
    </row>
    <row r="143" spans="1:6" ht="26.25" customHeight="1" x14ac:dyDescent="0.25">
      <c r="A143" s="6">
        <v>121</v>
      </c>
      <c r="B143" s="16" t="s">
        <v>310</v>
      </c>
      <c r="C143" s="17" t="s">
        <v>311</v>
      </c>
      <c r="D143" s="22" t="s">
        <v>425</v>
      </c>
      <c r="E143" s="10" t="s">
        <v>211</v>
      </c>
      <c r="F143" s="61">
        <v>3072</v>
      </c>
    </row>
    <row r="144" spans="1:6" ht="32.25" customHeight="1" x14ac:dyDescent="0.25">
      <c r="A144" s="6">
        <v>122</v>
      </c>
      <c r="B144" s="16" t="s">
        <v>312</v>
      </c>
      <c r="C144" s="24" t="s">
        <v>313</v>
      </c>
      <c r="D144" s="22" t="s">
        <v>426</v>
      </c>
      <c r="E144" s="10" t="s">
        <v>43</v>
      </c>
      <c r="F144" s="61">
        <v>30720</v>
      </c>
    </row>
    <row r="145" spans="1:6" ht="32.25" customHeight="1" x14ac:dyDescent="0.25">
      <c r="A145" s="6">
        <v>123</v>
      </c>
      <c r="B145" s="16" t="s">
        <v>314</v>
      </c>
      <c r="C145" s="24" t="s">
        <v>315</v>
      </c>
      <c r="D145" s="22" t="s">
        <v>427</v>
      </c>
      <c r="E145" s="10" t="s">
        <v>43</v>
      </c>
      <c r="F145" s="61">
        <v>43200</v>
      </c>
    </row>
    <row r="146" spans="1:6" ht="23.25" customHeight="1" x14ac:dyDescent="0.25">
      <c r="A146" s="6">
        <v>124</v>
      </c>
      <c r="B146" s="16" t="s">
        <v>316</v>
      </c>
      <c r="C146" s="17" t="s">
        <v>317</v>
      </c>
      <c r="D146" s="22" t="s">
        <v>425</v>
      </c>
      <c r="E146" s="10" t="s">
        <v>211</v>
      </c>
      <c r="F146" s="61">
        <v>480</v>
      </c>
    </row>
    <row r="147" spans="1:6" ht="23.25" customHeight="1" x14ac:dyDescent="0.25">
      <c r="A147" s="6">
        <v>125</v>
      </c>
      <c r="B147" s="16" t="s">
        <v>318</v>
      </c>
      <c r="C147" s="17" t="s">
        <v>319</v>
      </c>
      <c r="D147" s="22" t="s">
        <v>425</v>
      </c>
      <c r="E147" s="10" t="s">
        <v>211</v>
      </c>
      <c r="F147" s="61">
        <v>576</v>
      </c>
    </row>
    <row r="148" spans="1:6" ht="32.25" customHeight="1" x14ac:dyDescent="0.25">
      <c r="A148" s="6">
        <v>126</v>
      </c>
      <c r="B148" s="16" t="s">
        <v>320</v>
      </c>
      <c r="C148" s="17" t="s">
        <v>321</v>
      </c>
      <c r="D148" s="22" t="s">
        <v>425</v>
      </c>
      <c r="E148" s="10" t="s">
        <v>211</v>
      </c>
      <c r="F148" s="61">
        <v>5952</v>
      </c>
    </row>
    <row r="149" spans="1:6" ht="45" customHeight="1" x14ac:dyDescent="0.25">
      <c r="A149" s="6">
        <v>127</v>
      </c>
      <c r="B149" s="16" t="s">
        <v>322</v>
      </c>
      <c r="C149" s="17" t="s">
        <v>323</v>
      </c>
      <c r="D149" s="22" t="s">
        <v>425</v>
      </c>
      <c r="E149" s="10" t="s">
        <v>211</v>
      </c>
      <c r="F149" s="61">
        <v>4800</v>
      </c>
    </row>
    <row r="150" spans="1:6" ht="23.25" customHeight="1" x14ac:dyDescent="0.25">
      <c r="A150" s="6">
        <v>128</v>
      </c>
      <c r="B150" s="16" t="s">
        <v>324</v>
      </c>
      <c r="C150" s="17" t="s">
        <v>325</v>
      </c>
      <c r="D150" s="22" t="s">
        <v>425</v>
      </c>
      <c r="E150" s="10" t="s">
        <v>211</v>
      </c>
      <c r="F150" s="61">
        <v>576</v>
      </c>
    </row>
    <row r="151" spans="1:6" ht="23.25" customHeight="1" x14ac:dyDescent="0.25">
      <c r="A151" s="6">
        <v>129</v>
      </c>
      <c r="B151" s="16" t="s">
        <v>326</v>
      </c>
      <c r="C151" s="17" t="s">
        <v>327</v>
      </c>
      <c r="D151" s="22" t="s">
        <v>425</v>
      </c>
      <c r="E151" s="10" t="s">
        <v>211</v>
      </c>
      <c r="F151" s="61">
        <v>768</v>
      </c>
    </row>
    <row r="152" spans="1:6" ht="23.25" customHeight="1" x14ac:dyDescent="0.25">
      <c r="A152" s="6">
        <v>130</v>
      </c>
      <c r="B152" s="16" t="s">
        <v>328</v>
      </c>
      <c r="C152" s="17" t="s">
        <v>329</v>
      </c>
      <c r="D152" s="22" t="s">
        <v>425</v>
      </c>
      <c r="E152" s="10" t="s">
        <v>211</v>
      </c>
      <c r="F152" s="61">
        <v>5760</v>
      </c>
    </row>
    <row r="153" spans="1:6" ht="23.25" customHeight="1" x14ac:dyDescent="0.25">
      <c r="A153" s="6">
        <v>131</v>
      </c>
      <c r="B153" s="16" t="s">
        <v>330</v>
      </c>
      <c r="C153" s="17" t="s">
        <v>331</v>
      </c>
      <c r="D153" s="22" t="s">
        <v>425</v>
      </c>
      <c r="E153" s="10" t="s">
        <v>211</v>
      </c>
      <c r="F153" s="61">
        <v>2496</v>
      </c>
    </row>
    <row r="154" spans="1:6" ht="23.25" customHeight="1" x14ac:dyDescent="0.25">
      <c r="A154" s="6">
        <v>132</v>
      </c>
      <c r="B154" s="16" t="s">
        <v>332</v>
      </c>
      <c r="C154" s="17" t="s">
        <v>333</v>
      </c>
      <c r="D154" s="22" t="s">
        <v>425</v>
      </c>
      <c r="E154" s="10" t="s">
        <v>211</v>
      </c>
      <c r="F154" s="61">
        <v>3168</v>
      </c>
    </row>
    <row r="155" spans="1:6" ht="23.25" customHeight="1" x14ac:dyDescent="0.25">
      <c r="A155" s="6">
        <v>133</v>
      </c>
      <c r="B155" s="16" t="s">
        <v>334</v>
      </c>
      <c r="C155" s="17" t="s">
        <v>335</v>
      </c>
      <c r="D155" s="22" t="s">
        <v>425</v>
      </c>
      <c r="E155" s="10" t="s">
        <v>211</v>
      </c>
      <c r="F155" s="61">
        <v>2112</v>
      </c>
    </row>
    <row r="156" spans="1:6" ht="23.25" customHeight="1" x14ac:dyDescent="0.25">
      <c r="A156" s="6">
        <v>134</v>
      </c>
      <c r="B156" s="16" t="s">
        <v>336</v>
      </c>
      <c r="C156" s="17" t="s">
        <v>337</v>
      </c>
      <c r="D156" s="22" t="s">
        <v>425</v>
      </c>
      <c r="E156" s="10" t="s">
        <v>211</v>
      </c>
      <c r="F156" s="61">
        <v>2112</v>
      </c>
    </row>
    <row r="157" spans="1:6" ht="33.75" customHeight="1" x14ac:dyDescent="0.25">
      <c r="A157" s="6">
        <v>135</v>
      </c>
      <c r="B157" s="16" t="s">
        <v>338</v>
      </c>
      <c r="C157" s="17" t="s">
        <v>339</v>
      </c>
      <c r="D157" s="22" t="s">
        <v>428</v>
      </c>
      <c r="E157" s="10" t="s">
        <v>211</v>
      </c>
      <c r="F157" s="61">
        <v>1728</v>
      </c>
    </row>
    <row r="158" spans="1:6" ht="57.75" customHeight="1" x14ac:dyDescent="0.25">
      <c r="A158" s="6">
        <v>136</v>
      </c>
      <c r="B158" s="16" t="s">
        <v>340</v>
      </c>
      <c r="C158" s="19" t="s">
        <v>341</v>
      </c>
      <c r="D158" s="22" t="s">
        <v>429</v>
      </c>
      <c r="E158" s="10" t="s">
        <v>285</v>
      </c>
      <c r="F158" s="61">
        <f>20*300</f>
        <v>6000</v>
      </c>
    </row>
    <row r="159" spans="1:6" ht="24.75" customHeight="1" x14ac:dyDescent="0.25">
      <c r="A159" s="26" t="s">
        <v>342</v>
      </c>
      <c r="B159" s="27"/>
      <c r="C159" s="27"/>
      <c r="D159" s="27"/>
      <c r="E159" s="27"/>
      <c r="F159" s="63"/>
    </row>
    <row r="160" spans="1:6" ht="32.25" customHeight="1" x14ac:dyDescent="0.25">
      <c r="A160" s="6">
        <v>137</v>
      </c>
      <c r="B160" s="4" t="s">
        <v>343</v>
      </c>
      <c r="C160" s="4" t="s">
        <v>384</v>
      </c>
      <c r="D160" s="22" t="s">
        <v>430</v>
      </c>
      <c r="E160" s="10" t="s">
        <v>211</v>
      </c>
      <c r="F160" s="61">
        <v>1800</v>
      </c>
    </row>
    <row r="161" spans="1:6" ht="32.25" customHeight="1" x14ac:dyDescent="0.25">
      <c r="A161" s="6">
        <v>138</v>
      </c>
      <c r="B161" s="4" t="s">
        <v>344</v>
      </c>
      <c r="C161" s="4" t="s">
        <v>385</v>
      </c>
      <c r="D161" s="22" t="s">
        <v>431</v>
      </c>
      <c r="E161" s="10" t="s">
        <v>44</v>
      </c>
      <c r="F161" s="61">
        <v>8</v>
      </c>
    </row>
    <row r="162" spans="1:6" ht="32.25" customHeight="1" x14ac:dyDescent="0.25">
      <c r="A162" s="6">
        <v>139</v>
      </c>
      <c r="B162" s="4" t="s">
        <v>345</v>
      </c>
      <c r="C162" s="4" t="s">
        <v>386</v>
      </c>
      <c r="D162" s="22" t="s">
        <v>432</v>
      </c>
      <c r="E162" s="10" t="s">
        <v>211</v>
      </c>
      <c r="F162" s="61">
        <v>2000</v>
      </c>
    </row>
    <row r="163" spans="1:6" ht="32.25" customHeight="1" x14ac:dyDescent="0.25">
      <c r="A163" s="6">
        <v>140</v>
      </c>
      <c r="B163" s="4" t="s">
        <v>346</v>
      </c>
      <c r="C163" s="4" t="s">
        <v>387</v>
      </c>
      <c r="D163" s="22" t="s">
        <v>433</v>
      </c>
      <c r="E163" s="10" t="s">
        <v>44</v>
      </c>
      <c r="F163" s="61">
        <f>3*(2*4+2*3.5)</f>
        <v>45</v>
      </c>
    </row>
    <row r="164" spans="1:6" ht="32.25" customHeight="1" x14ac:dyDescent="0.25">
      <c r="A164" s="6">
        <v>141</v>
      </c>
      <c r="B164" s="4" t="s">
        <v>347</v>
      </c>
      <c r="C164" s="4" t="s">
        <v>388</v>
      </c>
      <c r="D164" s="22" t="s">
        <v>432</v>
      </c>
      <c r="E164" s="10" t="s">
        <v>211</v>
      </c>
      <c r="F164" s="61">
        <v>2500</v>
      </c>
    </row>
    <row r="165" spans="1:6" ht="32.25" customHeight="1" x14ac:dyDescent="0.25">
      <c r="A165" s="6">
        <v>142</v>
      </c>
      <c r="B165" s="4" t="s">
        <v>348</v>
      </c>
      <c r="C165" s="4" t="s">
        <v>389</v>
      </c>
      <c r="D165" s="22" t="s">
        <v>434</v>
      </c>
      <c r="E165" s="10" t="s">
        <v>44</v>
      </c>
      <c r="F165" s="61">
        <v>9</v>
      </c>
    </row>
    <row r="166" spans="1:6" ht="59.25" customHeight="1" x14ac:dyDescent="0.25">
      <c r="A166" s="6">
        <v>143</v>
      </c>
      <c r="B166" s="4" t="s">
        <v>349</v>
      </c>
      <c r="C166" s="4" t="s">
        <v>390</v>
      </c>
      <c r="D166" s="22" t="s">
        <v>432</v>
      </c>
      <c r="E166" s="10" t="s">
        <v>211</v>
      </c>
      <c r="F166" s="61">
        <v>500</v>
      </c>
    </row>
    <row r="167" spans="1:6" ht="29.25" customHeight="1" x14ac:dyDescent="0.25">
      <c r="A167" s="6">
        <v>144</v>
      </c>
      <c r="B167" s="4" t="s">
        <v>350</v>
      </c>
      <c r="C167" s="4" t="s">
        <v>391</v>
      </c>
      <c r="D167" s="22" t="s">
        <v>435</v>
      </c>
      <c r="E167" s="10" t="s">
        <v>44</v>
      </c>
      <c r="F167" s="61">
        <f>2*(2*1.5+2*1.5)</f>
        <v>12</v>
      </c>
    </row>
    <row r="168" spans="1:6" ht="41.25" customHeight="1" x14ac:dyDescent="0.25">
      <c r="A168" s="6">
        <v>145</v>
      </c>
      <c r="B168" s="4" t="s">
        <v>351</v>
      </c>
      <c r="C168" s="4" t="s">
        <v>392</v>
      </c>
      <c r="D168" s="22" t="s">
        <v>430</v>
      </c>
      <c r="E168" s="10" t="s">
        <v>211</v>
      </c>
      <c r="F168" s="61">
        <v>500</v>
      </c>
    </row>
    <row r="169" spans="1:6" ht="36.75" customHeight="1" x14ac:dyDescent="0.25">
      <c r="A169" s="6">
        <v>146</v>
      </c>
      <c r="B169" s="4" t="s">
        <v>352</v>
      </c>
      <c r="C169" s="4" t="s">
        <v>393</v>
      </c>
      <c r="D169" s="22" t="s">
        <v>436</v>
      </c>
      <c r="E169" s="10" t="s">
        <v>44</v>
      </c>
      <c r="F169" s="61">
        <v>34</v>
      </c>
    </row>
    <row r="170" spans="1:6" ht="38.25" x14ac:dyDescent="0.25">
      <c r="A170" s="6">
        <v>147</v>
      </c>
      <c r="B170" s="4" t="s">
        <v>353</v>
      </c>
      <c r="C170" s="4" t="s">
        <v>394</v>
      </c>
      <c r="D170" s="22" t="s">
        <v>430</v>
      </c>
      <c r="E170" s="10" t="s">
        <v>211</v>
      </c>
      <c r="F170" s="61">
        <v>500</v>
      </c>
    </row>
    <row r="171" spans="1:6" ht="30" customHeight="1" x14ac:dyDescent="0.25">
      <c r="A171" s="6">
        <v>148</v>
      </c>
      <c r="B171" s="4" t="s">
        <v>354</v>
      </c>
      <c r="C171" s="4" t="s">
        <v>395</v>
      </c>
      <c r="D171" s="22" t="s">
        <v>437</v>
      </c>
      <c r="E171" s="10" t="s">
        <v>44</v>
      </c>
      <c r="F171" s="61">
        <v>8</v>
      </c>
    </row>
    <row r="172" spans="1:6" ht="38.25" x14ac:dyDescent="0.25">
      <c r="A172" s="6">
        <v>149</v>
      </c>
      <c r="B172" s="4" t="s">
        <v>355</v>
      </c>
      <c r="C172" s="4" t="s">
        <v>396</v>
      </c>
      <c r="D172" s="22" t="s">
        <v>432</v>
      </c>
      <c r="E172" s="10" t="s">
        <v>211</v>
      </c>
      <c r="F172" s="61">
        <v>3000</v>
      </c>
    </row>
    <row r="173" spans="1:6" ht="44.25" customHeight="1" x14ac:dyDescent="0.25">
      <c r="A173" s="6">
        <v>150</v>
      </c>
      <c r="B173" s="4" t="s">
        <v>356</v>
      </c>
      <c r="C173" s="4" t="s">
        <v>397</v>
      </c>
      <c r="D173" s="22" t="s">
        <v>438</v>
      </c>
      <c r="E173" s="10" t="s">
        <v>44</v>
      </c>
      <c r="F173" s="61">
        <v>11</v>
      </c>
    </row>
    <row r="174" spans="1:6" ht="40.5" customHeight="1" x14ac:dyDescent="0.25">
      <c r="A174" s="6">
        <v>151</v>
      </c>
      <c r="B174" s="4" t="s">
        <v>357</v>
      </c>
      <c r="C174" s="4" t="s">
        <v>398</v>
      </c>
      <c r="D174" s="22" t="s">
        <v>432</v>
      </c>
      <c r="E174" s="10" t="s">
        <v>211</v>
      </c>
      <c r="F174" s="61">
        <v>2200</v>
      </c>
    </row>
    <row r="175" spans="1:6" ht="42.75" customHeight="1" x14ac:dyDescent="0.25">
      <c r="A175" s="6">
        <v>152</v>
      </c>
      <c r="B175" s="4" t="s">
        <v>358</v>
      </c>
      <c r="C175" s="4" t="s">
        <v>399</v>
      </c>
      <c r="D175" s="22" t="s">
        <v>438</v>
      </c>
      <c r="E175" s="10" t="s">
        <v>44</v>
      </c>
      <c r="F175" s="61">
        <v>11</v>
      </c>
    </row>
    <row r="176" spans="1:6" ht="38.25" x14ac:dyDescent="0.25">
      <c r="A176" s="6">
        <v>153</v>
      </c>
      <c r="B176" s="4" t="s">
        <v>359</v>
      </c>
      <c r="C176" s="4" t="s">
        <v>400</v>
      </c>
      <c r="D176" s="22" t="s">
        <v>439</v>
      </c>
      <c r="E176" s="10" t="s">
        <v>211</v>
      </c>
      <c r="F176" s="61">
        <v>400</v>
      </c>
    </row>
    <row r="177" spans="1:6" ht="33.75" customHeight="1" x14ac:dyDescent="0.25">
      <c r="A177" s="6">
        <v>154</v>
      </c>
      <c r="B177" s="4" t="s">
        <v>360</v>
      </c>
      <c r="C177" s="4" t="s">
        <v>401</v>
      </c>
      <c r="D177" s="22" t="s">
        <v>440</v>
      </c>
      <c r="E177" s="10" t="s">
        <v>44</v>
      </c>
      <c r="F177" s="61">
        <v>10</v>
      </c>
    </row>
    <row r="178" spans="1:6" ht="30" customHeight="1" x14ac:dyDescent="0.25">
      <c r="A178" s="6">
        <v>155</v>
      </c>
      <c r="B178" s="4" t="s">
        <v>361</v>
      </c>
      <c r="C178" s="4" t="s">
        <v>402</v>
      </c>
      <c r="D178" s="22" t="s">
        <v>432</v>
      </c>
      <c r="E178" s="10" t="s">
        <v>211</v>
      </c>
      <c r="F178" s="61">
        <v>2200</v>
      </c>
    </row>
    <row r="179" spans="1:6" ht="38.25" x14ac:dyDescent="0.25">
      <c r="A179" s="6">
        <v>156</v>
      </c>
      <c r="B179" s="4" t="s">
        <v>362</v>
      </c>
      <c r="C179" s="4" t="s">
        <v>403</v>
      </c>
      <c r="D179" s="22" t="s">
        <v>438</v>
      </c>
      <c r="E179" s="10" t="s">
        <v>44</v>
      </c>
      <c r="F179" s="61">
        <v>11</v>
      </c>
    </row>
    <row r="180" spans="1:6" ht="30" customHeight="1" x14ac:dyDescent="0.25">
      <c r="A180" s="6">
        <v>157</v>
      </c>
      <c r="B180" s="4" t="s">
        <v>363</v>
      </c>
      <c r="C180" s="4" t="s">
        <v>404</v>
      </c>
      <c r="D180" s="22" t="s">
        <v>432</v>
      </c>
      <c r="E180" s="10" t="s">
        <v>211</v>
      </c>
      <c r="F180" s="61">
        <v>3000</v>
      </c>
    </row>
    <row r="181" spans="1:6" ht="38.25" x14ac:dyDescent="0.25">
      <c r="A181" s="6">
        <v>158</v>
      </c>
      <c r="B181" s="4" t="s">
        <v>364</v>
      </c>
      <c r="C181" s="4" t="s">
        <v>405</v>
      </c>
      <c r="D181" s="22" t="s">
        <v>440</v>
      </c>
      <c r="E181" s="10" t="s">
        <v>44</v>
      </c>
      <c r="F181" s="61">
        <v>10</v>
      </c>
    </row>
    <row r="182" spans="1:6" ht="38.25" x14ac:dyDescent="0.25">
      <c r="A182" s="6">
        <v>159</v>
      </c>
      <c r="B182" s="4" t="s">
        <v>365</v>
      </c>
      <c r="C182" s="4" t="s">
        <v>406</v>
      </c>
      <c r="D182" s="22" t="s">
        <v>432</v>
      </c>
      <c r="E182" s="10" t="s">
        <v>211</v>
      </c>
      <c r="F182" s="61">
        <v>2000</v>
      </c>
    </row>
    <row r="183" spans="1:6" ht="32.25" customHeight="1" x14ac:dyDescent="0.25">
      <c r="A183" s="6">
        <v>160</v>
      </c>
      <c r="B183" s="4" t="s">
        <v>366</v>
      </c>
      <c r="C183" s="4" t="s">
        <v>407</v>
      </c>
      <c r="D183" s="22" t="s">
        <v>441</v>
      </c>
      <c r="E183" s="10" t="s">
        <v>44</v>
      </c>
      <c r="F183" s="61">
        <v>16</v>
      </c>
    </row>
    <row r="184" spans="1:6" ht="42.75" customHeight="1" x14ac:dyDescent="0.25">
      <c r="A184" s="6">
        <v>161</v>
      </c>
      <c r="B184" s="4" t="s">
        <v>367</v>
      </c>
      <c r="C184" s="4" t="s">
        <v>408</v>
      </c>
      <c r="D184" s="22" t="s">
        <v>432</v>
      </c>
      <c r="E184" s="10" t="s">
        <v>211</v>
      </c>
      <c r="F184" s="61">
        <v>2400</v>
      </c>
    </row>
    <row r="185" spans="1:6" ht="30.75" customHeight="1" x14ac:dyDescent="0.25">
      <c r="A185" s="6">
        <v>162</v>
      </c>
      <c r="B185" s="4" t="s">
        <v>368</v>
      </c>
      <c r="C185" s="4" t="s">
        <v>409</v>
      </c>
      <c r="D185" s="22" t="s">
        <v>442</v>
      </c>
      <c r="E185" s="10" t="s">
        <v>44</v>
      </c>
      <c r="F185" s="61">
        <v>15</v>
      </c>
    </row>
    <row r="186" spans="1:6" ht="30.75" customHeight="1" x14ac:dyDescent="0.25">
      <c r="A186" s="6">
        <v>163</v>
      </c>
      <c r="B186" s="4" t="s">
        <v>369</v>
      </c>
      <c r="C186" s="4" t="s">
        <v>410</v>
      </c>
      <c r="D186" s="22" t="s">
        <v>443</v>
      </c>
      <c r="E186" s="10" t="s">
        <v>44</v>
      </c>
      <c r="F186" s="61">
        <f>6*(10*3.5+2*85+42)</f>
        <v>1482</v>
      </c>
    </row>
    <row r="187" spans="1:6" ht="30" customHeight="1" x14ac:dyDescent="0.25">
      <c r="A187" s="6">
        <v>164</v>
      </c>
      <c r="B187" s="4" t="s">
        <v>370</v>
      </c>
      <c r="C187" s="4" t="s">
        <v>411</v>
      </c>
      <c r="D187" s="22" t="s">
        <v>444</v>
      </c>
      <c r="E187" s="10" t="s">
        <v>44</v>
      </c>
      <c r="F187" s="61">
        <f>18*(10*3.5+2*42)</f>
        <v>2142</v>
      </c>
    </row>
    <row r="188" spans="1:6" ht="52.5" customHeight="1" x14ac:dyDescent="0.25">
      <c r="A188" s="6">
        <v>165</v>
      </c>
      <c r="B188" s="4" t="s">
        <v>371</v>
      </c>
      <c r="C188" s="4" t="s">
        <v>412</v>
      </c>
      <c r="D188" s="22" t="s">
        <v>432</v>
      </c>
      <c r="E188" s="10" t="s">
        <v>211</v>
      </c>
      <c r="F188" s="61">
        <v>500</v>
      </c>
    </row>
    <row r="189" spans="1:6" ht="33" customHeight="1" x14ac:dyDescent="0.25">
      <c r="A189" s="6">
        <v>166</v>
      </c>
      <c r="B189" s="4" t="s">
        <v>372</v>
      </c>
      <c r="C189" s="4" t="s">
        <v>413</v>
      </c>
      <c r="D189" s="22" t="s">
        <v>445</v>
      </c>
      <c r="E189" s="10" t="s">
        <v>44</v>
      </c>
      <c r="F189" s="61">
        <f>2*(2*1+2*1)</f>
        <v>8</v>
      </c>
    </row>
    <row r="190" spans="1:6" ht="39.75" customHeight="1" x14ac:dyDescent="0.25">
      <c r="A190" s="6">
        <v>167</v>
      </c>
      <c r="B190" s="4" t="s">
        <v>373</v>
      </c>
      <c r="C190" s="4" t="s">
        <v>414</v>
      </c>
      <c r="D190" s="22" t="s">
        <v>430</v>
      </c>
      <c r="E190" s="10" t="s">
        <v>211</v>
      </c>
      <c r="F190" s="61">
        <v>1500</v>
      </c>
    </row>
    <row r="191" spans="1:6" ht="33" customHeight="1" x14ac:dyDescent="0.25">
      <c r="A191" s="6">
        <v>168</v>
      </c>
      <c r="B191" s="4" t="s">
        <v>374</v>
      </c>
      <c r="C191" s="4" t="s">
        <v>415</v>
      </c>
      <c r="D191" s="22" t="s">
        <v>446</v>
      </c>
      <c r="E191" s="10" t="s">
        <v>44</v>
      </c>
      <c r="F191" s="61">
        <f>4*(2*0.5+2*0.5)</f>
        <v>8</v>
      </c>
    </row>
    <row r="192" spans="1:6" ht="45" customHeight="1" x14ac:dyDescent="0.25">
      <c r="A192" s="6">
        <v>169</v>
      </c>
      <c r="B192" s="4" t="s">
        <v>375</v>
      </c>
      <c r="C192" s="4" t="s">
        <v>416</v>
      </c>
      <c r="D192" s="22" t="s">
        <v>430</v>
      </c>
      <c r="E192" s="10" t="s">
        <v>211</v>
      </c>
      <c r="F192" s="61">
        <v>4000</v>
      </c>
    </row>
    <row r="193" spans="1:6" ht="32.25" customHeight="1" x14ac:dyDescent="0.25">
      <c r="A193" s="6">
        <v>170</v>
      </c>
      <c r="B193" s="4" t="s">
        <v>376</v>
      </c>
      <c r="C193" s="4" t="s">
        <v>417</v>
      </c>
      <c r="D193" s="22" t="s">
        <v>434</v>
      </c>
      <c r="E193" s="10" t="s">
        <v>44</v>
      </c>
      <c r="F193" s="61">
        <v>12</v>
      </c>
    </row>
    <row r="194" spans="1:6" ht="32.25" customHeight="1" x14ac:dyDescent="0.25">
      <c r="A194" s="6">
        <v>171</v>
      </c>
      <c r="B194" s="4" t="s">
        <v>377</v>
      </c>
      <c r="C194" s="4" t="s">
        <v>418</v>
      </c>
      <c r="D194" s="22" t="s">
        <v>432</v>
      </c>
      <c r="E194" s="10" t="s">
        <v>211</v>
      </c>
      <c r="F194" s="61">
        <v>800</v>
      </c>
    </row>
    <row r="195" spans="1:6" ht="32.25" customHeight="1" x14ac:dyDescent="0.25">
      <c r="A195" s="6">
        <v>172</v>
      </c>
      <c r="B195" s="4" t="s">
        <v>378</v>
      </c>
      <c r="C195" s="4" t="s">
        <v>419</v>
      </c>
      <c r="D195" s="22" t="s">
        <v>447</v>
      </c>
      <c r="E195" s="10" t="s">
        <v>44</v>
      </c>
      <c r="F195" s="61">
        <f>2*(2*1+2*1)</f>
        <v>8</v>
      </c>
    </row>
    <row r="196" spans="1:6" ht="32.25" customHeight="1" x14ac:dyDescent="0.25">
      <c r="A196" s="6">
        <v>173</v>
      </c>
      <c r="B196" s="4" t="s">
        <v>379</v>
      </c>
      <c r="C196" s="4" t="s">
        <v>420</v>
      </c>
      <c r="D196" s="22" t="s">
        <v>448</v>
      </c>
      <c r="E196" s="10" t="s">
        <v>44</v>
      </c>
      <c r="F196" s="61">
        <f>24*(6*1000)</f>
        <v>144000</v>
      </c>
    </row>
    <row r="197" spans="1:6" ht="22.5" customHeight="1" x14ac:dyDescent="0.25">
      <c r="A197" s="6">
        <v>174</v>
      </c>
      <c r="B197" s="4" t="s">
        <v>380</v>
      </c>
      <c r="C197" s="4" t="s">
        <v>421</v>
      </c>
      <c r="D197" s="22" t="s">
        <v>449</v>
      </c>
      <c r="E197" s="10" t="s">
        <v>43</v>
      </c>
      <c r="F197" s="61">
        <f>10*6*64</f>
        <v>3840</v>
      </c>
    </row>
    <row r="198" spans="1:6" ht="26.25" customHeight="1" x14ac:dyDescent="0.25">
      <c r="A198" s="6">
        <v>175</v>
      </c>
      <c r="B198" s="4" t="s">
        <v>370</v>
      </c>
      <c r="C198" s="4" t="s">
        <v>411</v>
      </c>
      <c r="D198" s="22" t="s">
        <v>450</v>
      </c>
      <c r="E198" s="10" t="s">
        <v>44</v>
      </c>
      <c r="F198" s="61">
        <f>12*12*2</f>
        <v>288</v>
      </c>
    </row>
    <row r="199" spans="1:6" ht="34.5" customHeight="1" x14ac:dyDescent="0.25">
      <c r="A199" s="6">
        <v>176</v>
      </c>
      <c r="B199" s="4" t="s">
        <v>381</v>
      </c>
      <c r="C199" s="4" t="s">
        <v>422</v>
      </c>
      <c r="D199" s="22" t="s">
        <v>451</v>
      </c>
      <c r="E199" s="10" t="s">
        <v>44</v>
      </c>
      <c r="F199" s="61">
        <f>30*(3*230+3*230)</f>
        <v>41400</v>
      </c>
    </row>
    <row r="200" spans="1:6" ht="38.25" x14ac:dyDescent="0.25">
      <c r="A200" s="6">
        <v>177</v>
      </c>
      <c r="B200" s="4" t="s">
        <v>382</v>
      </c>
      <c r="C200" s="4" t="s">
        <v>423</v>
      </c>
      <c r="D200" s="22" t="s">
        <v>452</v>
      </c>
      <c r="E200" s="10" t="s">
        <v>43</v>
      </c>
      <c r="F200" s="61">
        <f>34*576</f>
        <v>19584</v>
      </c>
    </row>
    <row r="201" spans="1:6" ht="19.5" customHeight="1" x14ac:dyDescent="0.25">
      <c r="A201" s="6">
        <v>178</v>
      </c>
      <c r="B201" s="4" t="s">
        <v>383</v>
      </c>
      <c r="C201" s="4" t="s">
        <v>424</v>
      </c>
      <c r="D201" s="22" t="s">
        <v>453</v>
      </c>
      <c r="E201" s="10" t="s">
        <v>43</v>
      </c>
      <c r="F201" s="61">
        <f>25*1800</f>
        <v>45000</v>
      </c>
    </row>
    <row r="202" spans="1:6" ht="23.25" customHeight="1" x14ac:dyDescent="0.25">
      <c r="A202" s="26" t="s">
        <v>454</v>
      </c>
      <c r="B202" s="27"/>
      <c r="C202" s="27"/>
      <c r="D202" s="27"/>
      <c r="E202" s="27"/>
      <c r="F202" s="63"/>
    </row>
    <row r="203" spans="1:6" ht="30.75" customHeight="1" x14ac:dyDescent="0.25">
      <c r="A203" s="6">
        <v>179</v>
      </c>
      <c r="B203" s="4" t="s">
        <v>455</v>
      </c>
      <c r="C203" s="4" t="s">
        <v>485</v>
      </c>
      <c r="D203" s="22" t="s">
        <v>517</v>
      </c>
      <c r="E203" s="10" t="s">
        <v>44</v>
      </c>
      <c r="F203" s="60">
        <f>15*4*975</f>
        <v>58500</v>
      </c>
    </row>
    <row r="204" spans="1:6" ht="54.75" customHeight="1" x14ac:dyDescent="0.25">
      <c r="A204" s="6">
        <v>180</v>
      </c>
      <c r="B204" s="4" t="s">
        <v>456</v>
      </c>
      <c r="C204" s="4" t="s">
        <v>486</v>
      </c>
      <c r="D204" s="22" t="s">
        <v>518</v>
      </c>
      <c r="E204" s="10" t="s">
        <v>44</v>
      </c>
      <c r="F204" s="60">
        <f>4*4*8</f>
        <v>128</v>
      </c>
    </row>
    <row r="205" spans="1:6" ht="46.5" customHeight="1" x14ac:dyDescent="0.25">
      <c r="A205" s="6">
        <v>181</v>
      </c>
      <c r="B205" s="4" t="s">
        <v>457</v>
      </c>
      <c r="C205" s="4" t="s">
        <v>487</v>
      </c>
      <c r="D205" s="22" t="s">
        <v>519</v>
      </c>
      <c r="E205" s="10" t="s">
        <v>211</v>
      </c>
      <c r="F205" s="60">
        <v>5000</v>
      </c>
    </row>
    <row r="206" spans="1:6" ht="51" x14ac:dyDescent="0.25">
      <c r="A206" s="6">
        <v>182</v>
      </c>
      <c r="B206" s="4" t="s">
        <v>458</v>
      </c>
      <c r="C206" s="4" t="s">
        <v>488</v>
      </c>
      <c r="D206" s="22" t="s">
        <v>520</v>
      </c>
      <c r="E206" s="10" t="s">
        <v>44</v>
      </c>
      <c r="F206" s="60">
        <f>2*1*4</f>
        <v>8</v>
      </c>
    </row>
    <row r="207" spans="1:6" ht="38.25" x14ac:dyDescent="0.25">
      <c r="A207" s="6">
        <v>183</v>
      </c>
      <c r="B207" s="4" t="s">
        <v>459</v>
      </c>
      <c r="C207" s="4" t="s">
        <v>489</v>
      </c>
      <c r="D207" s="22" t="s">
        <v>521</v>
      </c>
      <c r="E207" s="10" t="s">
        <v>44</v>
      </c>
      <c r="F207" s="60">
        <f>2*6*4</f>
        <v>48</v>
      </c>
    </row>
    <row r="208" spans="1:6" ht="35.25" customHeight="1" x14ac:dyDescent="0.25">
      <c r="A208" s="6">
        <v>184</v>
      </c>
      <c r="B208" s="4" t="s">
        <v>460</v>
      </c>
      <c r="C208" s="4" t="s">
        <v>490</v>
      </c>
      <c r="D208" s="22" t="s">
        <v>519</v>
      </c>
      <c r="E208" s="10" t="s">
        <v>211</v>
      </c>
      <c r="F208" s="60">
        <v>1600</v>
      </c>
    </row>
    <row r="209" spans="1:6" ht="42.75" customHeight="1" x14ac:dyDescent="0.25">
      <c r="A209" s="6">
        <v>185</v>
      </c>
      <c r="B209" s="4" t="s">
        <v>461</v>
      </c>
      <c r="C209" s="4" t="s">
        <v>491</v>
      </c>
      <c r="D209" s="22" t="s">
        <v>522</v>
      </c>
      <c r="E209" s="10" t="s">
        <v>44</v>
      </c>
      <c r="F209" s="60">
        <f>2*3*8</f>
        <v>48</v>
      </c>
    </row>
    <row r="210" spans="1:6" ht="42.75" customHeight="1" x14ac:dyDescent="0.25">
      <c r="A210" s="6">
        <v>186</v>
      </c>
      <c r="B210" s="4" t="s">
        <v>462</v>
      </c>
      <c r="C210" s="4" t="s">
        <v>492</v>
      </c>
      <c r="D210" s="22" t="s">
        <v>522</v>
      </c>
      <c r="E210" s="10" t="s">
        <v>44</v>
      </c>
      <c r="F210" s="60">
        <f>3*3*8</f>
        <v>72</v>
      </c>
    </row>
    <row r="211" spans="1:6" ht="36.75" customHeight="1" x14ac:dyDescent="0.25">
      <c r="A211" s="6">
        <v>187</v>
      </c>
      <c r="B211" s="4" t="s">
        <v>463</v>
      </c>
      <c r="C211" s="4" t="s">
        <v>493</v>
      </c>
      <c r="D211" s="22" t="s">
        <v>519</v>
      </c>
      <c r="E211" s="10" t="s">
        <v>211</v>
      </c>
      <c r="F211" s="60">
        <v>5200</v>
      </c>
    </row>
    <row r="212" spans="1:6" ht="36.75" customHeight="1" x14ac:dyDescent="0.25">
      <c r="A212" s="6">
        <v>188</v>
      </c>
      <c r="B212" s="4" t="s">
        <v>464</v>
      </c>
      <c r="C212" s="4" t="s">
        <v>494</v>
      </c>
      <c r="D212" s="22" t="s">
        <v>520</v>
      </c>
      <c r="E212" s="10" t="s">
        <v>44</v>
      </c>
      <c r="F212" s="60">
        <f>2*1*4</f>
        <v>8</v>
      </c>
    </row>
    <row r="213" spans="1:6" ht="36.75" customHeight="1" x14ac:dyDescent="0.25">
      <c r="A213" s="6">
        <v>189</v>
      </c>
      <c r="B213" s="4" t="s">
        <v>465</v>
      </c>
      <c r="C213" s="4" t="s">
        <v>495</v>
      </c>
      <c r="D213" s="22" t="s">
        <v>519</v>
      </c>
      <c r="E213" s="10" t="s">
        <v>211</v>
      </c>
      <c r="F213" s="60">
        <v>6000</v>
      </c>
    </row>
    <row r="214" spans="1:6" ht="42" customHeight="1" x14ac:dyDescent="0.25">
      <c r="A214" s="6">
        <v>190</v>
      </c>
      <c r="B214" s="4" t="s">
        <v>466</v>
      </c>
      <c r="C214" s="4" t="s">
        <v>496</v>
      </c>
      <c r="D214" s="22" t="s">
        <v>523</v>
      </c>
      <c r="E214" s="10" t="s">
        <v>44</v>
      </c>
      <c r="F214" s="60">
        <f>4*2*8</f>
        <v>64</v>
      </c>
    </row>
    <row r="215" spans="1:6" ht="31.5" customHeight="1" x14ac:dyDescent="0.25">
      <c r="A215" s="6">
        <v>191</v>
      </c>
      <c r="B215" s="4" t="s">
        <v>379</v>
      </c>
      <c r="C215" s="4" t="s">
        <v>497</v>
      </c>
      <c r="D215" s="22" t="s">
        <v>517</v>
      </c>
      <c r="E215" s="10" t="s">
        <v>44</v>
      </c>
      <c r="F215" s="60">
        <f>58*4*975</f>
        <v>226200</v>
      </c>
    </row>
    <row r="216" spans="1:6" ht="31.5" customHeight="1" x14ac:dyDescent="0.25">
      <c r="A216" s="6">
        <v>192</v>
      </c>
      <c r="B216" s="4" t="s">
        <v>467</v>
      </c>
      <c r="C216" s="4" t="s">
        <v>498</v>
      </c>
      <c r="D216" s="22" t="s">
        <v>524</v>
      </c>
      <c r="E216" s="10" t="s">
        <v>44</v>
      </c>
      <c r="F216" s="60">
        <f>2*2*4</f>
        <v>16</v>
      </c>
    </row>
    <row r="217" spans="1:6" ht="31.5" customHeight="1" x14ac:dyDescent="0.25">
      <c r="A217" s="6">
        <v>193</v>
      </c>
      <c r="B217" s="4" t="s">
        <v>468</v>
      </c>
      <c r="C217" s="4" t="s">
        <v>499</v>
      </c>
      <c r="D217" s="22" t="s">
        <v>519</v>
      </c>
      <c r="E217" s="10" t="s">
        <v>211</v>
      </c>
      <c r="F217" s="60">
        <v>6200</v>
      </c>
    </row>
    <row r="218" spans="1:6" ht="31.5" customHeight="1" x14ac:dyDescent="0.25">
      <c r="A218" s="6">
        <v>194</v>
      </c>
      <c r="B218" s="4" t="s">
        <v>469</v>
      </c>
      <c r="C218" s="4" t="s">
        <v>500</v>
      </c>
      <c r="D218" s="22" t="s">
        <v>523</v>
      </c>
      <c r="E218" s="10" t="s">
        <v>44</v>
      </c>
      <c r="F218" s="60">
        <f>4*2*8</f>
        <v>64</v>
      </c>
    </row>
    <row r="219" spans="1:6" ht="31.5" customHeight="1" x14ac:dyDescent="0.25">
      <c r="A219" s="6">
        <v>195</v>
      </c>
      <c r="B219" s="4" t="s">
        <v>470</v>
      </c>
      <c r="C219" s="4" t="s">
        <v>501</v>
      </c>
      <c r="D219" s="22" t="s">
        <v>525</v>
      </c>
      <c r="E219" s="10" t="s">
        <v>44</v>
      </c>
      <c r="F219" s="60">
        <f>4*4*25</f>
        <v>400</v>
      </c>
    </row>
    <row r="220" spans="1:6" ht="31.5" customHeight="1" x14ac:dyDescent="0.25">
      <c r="A220" s="6">
        <v>196</v>
      </c>
      <c r="B220" s="4" t="s">
        <v>471</v>
      </c>
      <c r="C220" s="4" t="s">
        <v>502</v>
      </c>
      <c r="D220" s="22" t="s">
        <v>519</v>
      </c>
      <c r="E220" s="10" t="s">
        <v>211</v>
      </c>
      <c r="F220" s="60">
        <v>4000</v>
      </c>
    </row>
    <row r="221" spans="1:6" ht="31.5" customHeight="1" x14ac:dyDescent="0.25">
      <c r="A221" s="6">
        <v>197</v>
      </c>
      <c r="B221" s="4" t="s">
        <v>380</v>
      </c>
      <c r="C221" s="4" t="s">
        <v>503</v>
      </c>
      <c r="D221" s="22" t="s">
        <v>526</v>
      </c>
      <c r="E221" s="10" t="s">
        <v>43</v>
      </c>
      <c r="F221" s="60">
        <f>24*8*500</f>
        <v>96000</v>
      </c>
    </row>
    <row r="222" spans="1:6" ht="32.25" customHeight="1" x14ac:dyDescent="0.25">
      <c r="A222" s="6">
        <v>198</v>
      </c>
      <c r="B222" s="4" t="s">
        <v>472</v>
      </c>
      <c r="C222" s="4" t="s">
        <v>504</v>
      </c>
      <c r="D222" s="22" t="s">
        <v>521</v>
      </c>
      <c r="E222" s="10" t="s">
        <v>44</v>
      </c>
      <c r="F222" s="60">
        <f>2*6*4</f>
        <v>48</v>
      </c>
    </row>
    <row r="223" spans="1:6" ht="32.25" customHeight="1" x14ac:dyDescent="0.25">
      <c r="A223" s="6">
        <v>199</v>
      </c>
      <c r="B223" s="4" t="s">
        <v>473</v>
      </c>
      <c r="C223" s="4" t="s">
        <v>505</v>
      </c>
      <c r="D223" s="22" t="s">
        <v>527</v>
      </c>
      <c r="E223" s="10" t="s">
        <v>43</v>
      </c>
      <c r="F223" s="60">
        <f>8*200</f>
        <v>1600</v>
      </c>
    </row>
    <row r="224" spans="1:6" ht="32.25" customHeight="1" x14ac:dyDescent="0.25">
      <c r="A224" s="6">
        <v>200</v>
      </c>
      <c r="B224" s="4" t="s">
        <v>474</v>
      </c>
      <c r="C224" s="4" t="s">
        <v>506</v>
      </c>
      <c r="D224" s="22" t="s">
        <v>519</v>
      </c>
      <c r="E224" s="10" t="s">
        <v>211</v>
      </c>
      <c r="F224" s="60">
        <v>2000</v>
      </c>
    </row>
    <row r="225" spans="1:6" ht="32.25" customHeight="1" x14ac:dyDescent="0.25">
      <c r="A225" s="6">
        <v>201</v>
      </c>
      <c r="B225" s="4" t="s">
        <v>475</v>
      </c>
      <c r="C225" s="4" t="s">
        <v>507</v>
      </c>
      <c r="D225" s="22" t="s">
        <v>519</v>
      </c>
      <c r="E225" s="10" t="s">
        <v>211</v>
      </c>
      <c r="F225" s="60">
        <v>1800</v>
      </c>
    </row>
    <row r="226" spans="1:6" ht="42.75" customHeight="1" x14ac:dyDescent="0.25">
      <c r="A226" s="6">
        <v>202</v>
      </c>
      <c r="B226" s="4" t="s">
        <v>476</v>
      </c>
      <c r="C226" s="4" t="s">
        <v>508</v>
      </c>
      <c r="D226" s="22" t="s">
        <v>520</v>
      </c>
      <c r="E226" s="10" t="s">
        <v>44</v>
      </c>
      <c r="F226" s="60">
        <f>2*1*4</f>
        <v>8</v>
      </c>
    </row>
    <row r="227" spans="1:6" ht="42.75" customHeight="1" x14ac:dyDescent="0.25">
      <c r="A227" s="6">
        <v>203</v>
      </c>
      <c r="B227" s="4" t="s">
        <v>477</v>
      </c>
      <c r="C227" s="4" t="s">
        <v>509</v>
      </c>
      <c r="D227" s="22" t="s">
        <v>523</v>
      </c>
      <c r="E227" s="10" t="s">
        <v>44</v>
      </c>
      <c r="F227" s="60">
        <f>2*2*8</f>
        <v>32</v>
      </c>
    </row>
    <row r="228" spans="1:6" ht="42.75" customHeight="1" x14ac:dyDescent="0.25">
      <c r="A228" s="6">
        <v>204</v>
      </c>
      <c r="B228" s="4" t="s">
        <v>478</v>
      </c>
      <c r="C228" s="4" t="s">
        <v>510</v>
      </c>
      <c r="D228" s="22" t="s">
        <v>522</v>
      </c>
      <c r="E228" s="10" t="s">
        <v>44</v>
      </c>
      <c r="F228" s="60">
        <f>2*3*8</f>
        <v>48</v>
      </c>
    </row>
    <row r="229" spans="1:6" ht="42.75" customHeight="1" x14ac:dyDescent="0.25">
      <c r="A229" s="6">
        <v>205</v>
      </c>
      <c r="B229" s="4" t="s">
        <v>479</v>
      </c>
      <c r="C229" s="4" t="s">
        <v>511</v>
      </c>
      <c r="D229" s="22" t="s">
        <v>519</v>
      </c>
      <c r="E229" s="10" t="s">
        <v>211</v>
      </c>
      <c r="F229" s="60">
        <v>1600</v>
      </c>
    </row>
    <row r="230" spans="1:6" ht="42.75" customHeight="1" x14ac:dyDescent="0.25">
      <c r="A230" s="6">
        <v>206</v>
      </c>
      <c r="B230" s="4" t="s">
        <v>480</v>
      </c>
      <c r="C230" s="4" t="s">
        <v>512</v>
      </c>
      <c r="D230" s="22" t="s">
        <v>521</v>
      </c>
      <c r="E230" s="10" t="s">
        <v>44</v>
      </c>
      <c r="F230" s="60">
        <f>2*6*4</f>
        <v>48</v>
      </c>
    </row>
    <row r="231" spans="1:6" ht="42.75" customHeight="1" x14ac:dyDescent="0.25">
      <c r="A231" s="6">
        <v>207</v>
      </c>
      <c r="B231" s="4" t="s">
        <v>481</v>
      </c>
      <c r="C231" s="4" t="s">
        <v>513</v>
      </c>
      <c r="D231" s="22" t="s">
        <v>524</v>
      </c>
      <c r="E231" s="10" t="s">
        <v>44</v>
      </c>
      <c r="F231" s="60">
        <f>2*2*4</f>
        <v>16</v>
      </c>
    </row>
    <row r="232" spans="1:6" ht="42.75" customHeight="1" x14ac:dyDescent="0.25">
      <c r="A232" s="6">
        <v>208</v>
      </c>
      <c r="B232" s="4" t="s">
        <v>482</v>
      </c>
      <c r="C232" s="4" t="s">
        <v>514</v>
      </c>
      <c r="D232" s="22" t="s">
        <v>519</v>
      </c>
      <c r="E232" s="10" t="s">
        <v>211</v>
      </c>
      <c r="F232" s="60">
        <v>2000</v>
      </c>
    </row>
    <row r="233" spans="1:6" ht="42.75" customHeight="1" x14ac:dyDescent="0.25">
      <c r="A233" s="6">
        <v>209</v>
      </c>
      <c r="B233" s="4" t="s">
        <v>483</v>
      </c>
      <c r="C233" s="4" t="s">
        <v>515</v>
      </c>
      <c r="D233" s="22" t="s">
        <v>517</v>
      </c>
      <c r="E233" s="10" t="s">
        <v>44</v>
      </c>
      <c r="F233" s="60">
        <f>15*4*975</f>
        <v>58500</v>
      </c>
    </row>
    <row r="234" spans="1:6" ht="42.75" customHeight="1" x14ac:dyDescent="0.25">
      <c r="A234" s="6">
        <v>210</v>
      </c>
      <c r="B234" s="4" t="s">
        <v>484</v>
      </c>
      <c r="C234" s="4" t="s">
        <v>516</v>
      </c>
      <c r="D234" s="22" t="s">
        <v>528</v>
      </c>
      <c r="E234" s="10" t="s">
        <v>44</v>
      </c>
      <c r="F234" s="60">
        <f>1*12*5</f>
        <v>60</v>
      </c>
    </row>
    <row r="235" spans="1:6" ht="28.5" customHeight="1" x14ac:dyDescent="0.25">
      <c r="A235" s="26" t="s">
        <v>529</v>
      </c>
      <c r="B235" s="27"/>
      <c r="C235" s="27"/>
      <c r="D235" s="27"/>
      <c r="E235" s="27"/>
      <c r="F235" s="63"/>
    </row>
    <row r="236" spans="1:6" ht="38.25" x14ac:dyDescent="0.25">
      <c r="A236" s="6">
        <v>211</v>
      </c>
      <c r="B236" s="4" t="s">
        <v>530</v>
      </c>
      <c r="C236" s="4" t="s">
        <v>532</v>
      </c>
      <c r="D236" s="6" t="s">
        <v>534</v>
      </c>
      <c r="E236" s="6" t="s">
        <v>211</v>
      </c>
      <c r="F236" s="60">
        <v>6288</v>
      </c>
    </row>
    <row r="237" spans="1:6" ht="38.25" x14ac:dyDescent="0.25">
      <c r="A237" s="6">
        <v>212</v>
      </c>
      <c r="B237" s="4" t="s">
        <v>531</v>
      </c>
      <c r="C237" s="4" t="s">
        <v>533</v>
      </c>
      <c r="D237" s="6" t="s">
        <v>534</v>
      </c>
      <c r="E237" s="6" t="s">
        <v>211</v>
      </c>
      <c r="F237" s="60">
        <v>1766</v>
      </c>
    </row>
    <row r="238" spans="1:6" ht="21.75" customHeight="1" x14ac:dyDescent="0.25">
      <c r="A238" s="65" t="s">
        <v>1610</v>
      </c>
      <c r="B238" s="27"/>
      <c r="C238" s="27"/>
      <c r="D238" s="27"/>
      <c r="E238" s="27"/>
      <c r="F238" s="63"/>
    </row>
    <row r="239" spans="1:6" ht="33" customHeight="1" x14ac:dyDescent="0.25">
      <c r="A239" s="6">
        <v>213</v>
      </c>
      <c r="B239" s="4" t="s">
        <v>535</v>
      </c>
      <c r="C239" s="4" t="s">
        <v>625</v>
      </c>
      <c r="D239" s="21" t="s">
        <v>626</v>
      </c>
      <c r="E239" s="6" t="s">
        <v>211</v>
      </c>
      <c r="F239" s="60">
        <v>6760</v>
      </c>
    </row>
    <row r="240" spans="1:6" ht="33" customHeight="1" x14ac:dyDescent="0.25">
      <c r="A240" s="6">
        <v>214</v>
      </c>
      <c r="B240" s="4" t="s">
        <v>536</v>
      </c>
      <c r="C240" s="4" t="s">
        <v>627</v>
      </c>
      <c r="D240" s="21" t="s">
        <v>628</v>
      </c>
      <c r="E240" s="28" t="s">
        <v>211</v>
      </c>
      <c r="F240" s="60">
        <v>1600</v>
      </c>
    </row>
    <row r="241" spans="1:6" ht="33" customHeight="1" x14ac:dyDescent="0.25">
      <c r="A241" s="6">
        <v>215</v>
      </c>
      <c r="B241" s="4" t="s">
        <v>537</v>
      </c>
      <c r="C241" s="4" t="s">
        <v>629</v>
      </c>
      <c r="D241" s="21" t="s">
        <v>630</v>
      </c>
      <c r="E241" s="6" t="s">
        <v>211</v>
      </c>
      <c r="F241" s="60">
        <v>1920</v>
      </c>
    </row>
    <row r="242" spans="1:6" ht="33" customHeight="1" x14ac:dyDescent="0.25">
      <c r="A242" s="6">
        <v>216</v>
      </c>
      <c r="B242" s="4" t="s">
        <v>538</v>
      </c>
      <c r="C242" s="4" t="s">
        <v>631</v>
      </c>
      <c r="D242" s="21" t="s">
        <v>632</v>
      </c>
      <c r="E242" s="6" t="s">
        <v>211</v>
      </c>
      <c r="F242" s="60">
        <v>1720</v>
      </c>
    </row>
    <row r="243" spans="1:6" ht="33" customHeight="1" x14ac:dyDescent="0.25">
      <c r="A243" s="6">
        <v>217</v>
      </c>
      <c r="B243" s="4" t="s">
        <v>539</v>
      </c>
      <c r="C243" s="4" t="s">
        <v>633</v>
      </c>
      <c r="D243" s="21" t="s">
        <v>634</v>
      </c>
      <c r="E243" s="6" t="s">
        <v>211</v>
      </c>
      <c r="F243" s="60">
        <v>3750</v>
      </c>
    </row>
    <row r="244" spans="1:6" ht="33" customHeight="1" x14ac:dyDescent="0.25">
      <c r="A244" s="6">
        <v>218</v>
      </c>
      <c r="B244" s="4" t="s">
        <v>540</v>
      </c>
      <c r="C244" s="4" t="s">
        <v>635</v>
      </c>
      <c r="D244" s="21" t="s">
        <v>636</v>
      </c>
      <c r="E244" s="6" t="s">
        <v>44</v>
      </c>
      <c r="F244" s="60">
        <v>24</v>
      </c>
    </row>
    <row r="245" spans="1:6" ht="33" customHeight="1" x14ac:dyDescent="0.25">
      <c r="A245" s="6">
        <v>219</v>
      </c>
      <c r="B245" s="4" t="s">
        <v>541</v>
      </c>
      <c r="C245" s="4" t="s">
        <v>637</v>
      </c>
      <c r="D245" s="21" t="s">
        <v>628</v>
      </c>
      <c r="E245" s="28" t="s">
        <v>211</v>
      </c>
      <c r="F245" s="60">
        <v>600</v>
      </c>
    </row>
    <row r="246" spans="1:6" ht="33" customHeight="1" x14ac:dyDescent="0.25">
      <c r="A246" s="6">
        <v>220</v>
      </c>
      <c r="B246" s="4" t="s">
        <v>542</v>
      </c>
      <c r="C246" s="4" t="s">
        <v>638</v>
      </c>
      <c r="D246" s="21" t="s">
        <v>639</v>
      </c>
      <c r="E246" s="6" t="s">
        <v>211</v>
      </c>
      <c r="F246" s="60">
        <v>2760</v>
      </c>
    </row>
    <row r="247" spans="1:6" ht="33" customHeight="1" x14ac:dyDescent="0.25">
      <c r="A247" s="6">
        <v>221</v>
      </c>
      <c r="B247" s="4" t="s">
        <v>543</v>
      </c>
      <c r="C247" s="4" t="s">
        <v>640</v>
      </c>
      <c r="D247" s="21" t="s">
        <v>641</v>
      </c>
      <c r="E247" s="6" t="s">
        <v>211</v>
      </c>
      <c r="F247" s="60">
        <v>2360</v>
      </c>
    </row>
    <row r="248" spans="1:6" ht="33" customHeight="1" x14ac:dyDescent="0.25">
      <c r="A248" s="6">
        <v>222</v>
      </c>
      <c r="B248" s="4" t="s">
        <v>544</v>
      </c>
      <c r="C248" s="4" t="s">
        <v>642</v>
      </c>
      <c r="D248" s="21" t="s">
        <v>643</v>
      </c>
      <c r="E248" s="6" t="s">
        <v>211</v>
      </c>
      <c r="F248" s="60">
        <v>7120</v>
      </c>
    </row>
    <row r="249" spans="1:6" ht="33" customHeight="1" x14ac:dyDescent="0.25">
      <c r="A249" s="6">
        <v>223</v>
      </c>
      <c r="B249" s="4" t="s">
        <v>545</v>
      </c>
      <c r="C249" s="4" t="s">
        <v>644</v>
      </c>
      <c r="D249" s="21" t="s">
        <v>645</v>
      </c>
      <c r="E249" s="6" t="s">
        <v>211</v>
      </c>
      <c r="F249" s="60">
        <v>2080</v>
      </c>
    </row>
    <row r="250" spans="1:6" ht="24" customHeight="1" x14ac:dyDescent="0.25">
      <c r="A250" s="6">
        <v>224</v>
      </c>
      <c r="B250" s="4" t="s">
        <v>546</v>
      </c>
      <c r="C250" s="4" t="s">
        <v>646</v>
      </c>
      <c r="D250" s="21" t="s">
        <v>645</v>
      </c>
      <c r="E250" s="6" t="s">
        <v>211</v>
      </c>
      <c r="F250" s="60">
        <v>2080</v>
      </c>
    </row>
    <row r="251" spans="1:6" ht="25.5" customHeight="1" x14ac:dyDescent="0.25">
      <c r="A251" s="6">
        <v>225</v>
      </c>
      <c r="B251" s="4" t="s">
        <v>547</v>
      </c>
      <c r="C251" s="4" t="s">
        <v>647</v>
      </c>
      <c r="D251" s="21" t="s">
        <v>636</v>
      </c>
      <c r="E251" s="6" t="s">
        <v>44</v>
      </c>
      <c r="F251" s="60">
        <v>24</v>
      </c>
    </row>
    <row r="252" spans="1:6" ht="44.25" customHeight="1" x14ac:dyDescent="0.25">
      <c r="A252" s="6">
        <v>226</v>
      </c>
      <c r="B252" s="4" t="s">
        <v>548</v>
      </c>
      <c r="C252" s="4" t="s">
        <v>648</v>
      </c>
      <c r="D252" s="21" t="s">
        <v>628</v>
      </c>
      <c r="E252" s="28" t="s">
        <v>211</v>
      </c>
      <c r="F252" s="60">
        <v>600</v>
      </c>
    </row>
    <row r="253" spans="1:6" ht="38.25" x14ac:dyDescent="0.25">
      <c r="A253" s="6">
        <v>227</v>
      </c>
      <c r="B253" s="4" t="s">
        <v>549</v>
      </c>
      <c r="C253" s="4" t="s">
        <v>649</v>
      </c>
      <c r="D253" s="21" t="s">
        <v>650</v>
      </c>
      <c r="E253" s="6" t="s">
        <v>211</v>
      </c>
      <c r="F253" s="60">
        <v>1380</v>
      </c>
    </row>
    <row r="254" spans="1:6" ht="38.25" x14ac:dyDescent="0.25">
      <c r="A254" s="6">
        <v>228</v>
      </c>
      <c r="B254" s="4" t="s">
        <v>550</v>
      </c>
      <c r="C254" s="4" t="s">
        <v>651</v>
      </c>
      <c r="D254" s="21" t="s">
        <v>652</v>
      </c>
      <c r="E254" s="6" t="s">
        <v>211</v>
      </c>
      <c r="F254" s="60">
        <v>15840</v>
      </c>
    </row>
    <row r="255" spans="1:6" ht="38.25" x14ac:dyDescent="0.25">
      <c r="A255" s="6">
        <v>229</v>
      </c>
      <c r="B255" s="4" t="s">
        <v>551</v>
      </c>
      <c r="C255" s="4" t="s">
        <v>653</v>
      </c>
      <c r="D255" s="21" t="s">
        <v>654</v>
      </c>
      <c r="E255" s="6" t="s">
        <v>211</v>
      </c>
      <c r="F255" s="60">
        <v>20000</v>
      </c>
    </row>
    <row r="256" spans="1:6" ht="31.5" customHeight="1" x14ac:dyDescent="0.25">
      <c r="A256" s="6">
        <v>230</v>
      </c>
      <c r="B256" s="4" t="s">
        <v>552</v>
      </c>
      <c r="C256" s="4" t="s">
        <v>655</v>
      </c>
      <c r="D256" s="21" t="s">
        <v>656</v>
      </c>
      <c r="E256" s="6" t="s">
        <v>211</v>
      </c>
      <c r="F256" s="60">
        <v>1820</v>
      </c>
    </row>
    <row r="257" spans="1:6" ht="30.75" customHeight="1" x14ac:dyDescent="0.25">
      <c r="A257" s="6">
        <v>231</v>
      </c>
      <c r="B257" s="4" t="s">
        <v>553</v>
      </c>
      <c r="C257" s="4" t="s">
        <v>657</v>
      </c>
      <c r="D257" s="21" t="s">
        <v>658</v>
      </c>
      <c r="E257" s="6" t="s">
        <v>44</v>
      </c>
      <c r="F257" s="60">
        <v>200</v>
      </c>
    </row>
    <row r="258" spans="1:6" ht="30.75" customHeight="1" x14ac:dyDescent="0.25">
      <c r="A258" s="6">
        <v>232</v>
      </c>
      <c r="B258" s="4" t="s">
        <v>554</v>
      </c>
      <c r="C258" s="4" t="s">
        <v>659</v>
      </c>
      <c r="D258" s="21" t="s">
        <v>660</v>
      </c>
      <c r="E258" s="6" t="s">
        <v>44</v>
      </c>
      <c r="F258" s="60">
        <v>200</v>
      </c>
    </row>
    <row r="259" spans="1:6" ht="30.75" customHeight="1" x14ac:dyDescent="0.25">
      <c r="A259" s="6">
        <v>233</v>
      </c>
      <c r="B259" s="4" t="s">
        <v>555</v>
      </c>
      <c r="C259" s="4" t="s">
        <v>661</v>
      </c>
      <c r="D259" s="21" t="s">
        <v>662</v>
      </c>
      <c r="E259" s="6" t="s">
        <v>44</v>
      </c>
      <c r="F259" s="60">
        <v>200</v>
      </c>
    </row>
    <row r="260" spans="1:6" ht="30.75" customHeight="1" x14ac:dyDescent="0.25">
      <c r="A260" s="6">
        <v>234</v>
      </c>
      <c r="B260" s="4" t="s">
        <v>556</v>
      </c>
      <c r="C260" s="4" t="s">
        <v>663</v>
      </c>
      <c r="D260" s="21" t="s">
        <v>664</v>
      </c>
      <c r="E260" s="6" t="s">
        <v>44</v>
      </c>
      <c r="F260" s="60">
        <v>16000</v>
      </c>
    </row>
    <row r="261" spans="1:6" ht="30.75" customHeight="1" x14ac:dyDescent="0.25">
      <c r="A261" s="6">
        <v>235</v>
      </c>
      <c r="B261" s="4" t="s">
        <v>557</v>
      </c>
      <c r="C261" s="4" t="s">
        <v>665</v>
      </c>
      <c r="D261" s="21" t="s">
        <v>666</v>
      </c>
      <c r="E261" s="6" t="s">
        <v>44</v>
      </c>
      <c r="F261" s="60">
        <v>12000</v>
      </c>
    </row>
    <row r="262" spans="1:6" ht="30.75" customHeight="1" x14ac:dyDescent="0.25">
      <c r="A262" s="6">
        <v>236</v>
      </c>
      <c r="B262" s="4" t="s">
        <v>558</v>
      </c>
      <c r="C262" s="4" t="s">
        <v>667</v>
      </c>
      <c r="D262" s="21" t="s">
        <v>668</v>
      </c>
      <c r="E262" s="6" t="s">
        <v>44</v>
      </c>
      <c r="F262" s="60">
        <v>1800</v>
      </c>
    </row>
    <row r="263" spans="1:6" ht="23.25" customHeight="1" x14ac:dyDescent="0.25">
      <c r="A263" s="6">
        <v>237</v>
      </c>
      <c r="B263" s="4" t="s">
        <v>559</v>
      </c>
      <c r="C263" s="4" t="s">
        <v>669</v>
      </c>
      <c r="D263" s="21" t="s">
        <v>664</v>
      </c>
      <c r="E263" s="6" t="s">
        <v>44</v>
      </c>
      <c r="F263" s="60">
        <v>16000</v>
      </c>
    </row>
    <row r="264" spans="1:6" ht="23.25" customHeight="1" x14ac:dyDescent="0.25">
      <c r="A264" s="6">
        <v>238</v>
      </c>
      <c r="B264" s="4" t="s">
        <v>560</v>
      </c>
      <c r="C264" s="4" t="s">
        <v>670</v>
      </c>
      <c r="D264" s="11" t="s">
        <v>671</v>
      </c>
      <c r="E264" s="6" t="s">
        <v>44</v>
      </c>
      <c r="F264" s="60">
        <v>14</v>
      </c>
    </row>
    <row r="265" spans="1:6" ht="38.25" x14ac:dyDescent="0.25">
      <c r="A265" s="6">
        <v>239</v>
      </c>
      <c r="B265" s="4" t="s">
        <v>561</v>
      </c>
      <c r="C265" s="4" t="s">
        <v>672</v>
      </c>
      <c r="D265" s="21" t="s">
        <v>628</v>
      </c>
      <c r="E265" s="28" t="s">
        <v>211</v>
      </c>
      <c r="F265" s="60">
        <v>600</v>
      </c>
    </row>
    <row r="266" spans="1:6" ht="22.5" customHeight="1" x14ac:dyDescent="0.25">
      <c r="A266" s="6">
        <v>240</v>
      </c>
      <c r="B266" s="4" t="s">
        <v>562</v>
      </c>
      <c r="C266" s="4" t="s">
        <v>673</v>
      </c>
      <c r="D266" s="11" t="s">
        <v>636</v>
      </c>
      <c r="E266" s="6" t="s">
        <v>44</v>
      </c>
      <c r="F266" s="60">
        <v>24</v>
      </c>
    </row>
    <row r="267" spans="1:6" ht="43.5" customHeight="1" x14ac:dyDescent="0.25">
      <c r="A267" s="6">
        <v>241</v>
      </c>
      <c r="B267" s="4" t="s">
        <v>563</v>
      </c>
      <c r="C267" s="4" t="s">
        <v>674</v>
      </c>
      <c r="D267" s="21" t="s">
        <v>628</v>
      </c>
      <c r="E267" s="28" t="s">
        <v>211</v>
      </c>
      <c r="F267" s="60">
        <v>4800</v>
      </c>
    </row>
    <row r="268" spans="1:6" ht="32.25" customHeight="1" x14ac:dyDescent="0.25">
      <c r="A268" s="6">
        <v>242</v>
      </c>
      <c r="B268" s="4" t="s">
        <v>564</v>
      </c>
      <c r="C268" s="4" t="s">
        <v>675</v>
      </c>
      <c r="D268" s="11" t="s">
        <v>636</v>
      </c>
      <c r="E268" s="6" t="s">
        <v>44</v>
      </c>
      <c r="F268" s="60">
        <v>24</v>
      </c>
    </row>
    <row r="269" spans="1:6" ht="44.25" customHeight="1" x14ac:dyDescent="0.25">
      <c r="A269" s="6">
        <v>243</v>
      </c>
      <c r="B269" s="4" t="s">
        <v>565</v>
      </c>
      <c r="C269" s="4" t="s">
        <v>676</v>
      </c>
      <c r="D269" s="21" t="s">
        <v>628</v>
      </c>
      <c r="E269" s="28" t="s">
        <v>211</v>
      </c>
      <c r="F269" s="60">
        <v>600</v>
      </c>
    </row>
    <row r="270" spans="1:6" ht="21" customHeight="1" x14ac:dyDescent="0.25">
      <c r="A270" s="6">
        <v>244</v>
      </c>
      <c r="B270" s="4" t="s">
        <v>566</v>
      </c>
      <c r="C270" s="4" t="s">
        <v>677</v>
      </c>
      <c r="D270" s="11" t="s">
        <v>678</v>
      </c>
      <c r="E270" s="6" t="s">
        <v>44</v>
      </c>
      <c r="F270" s="60">
        <v>15</v>
      </c>
    </row>
    <row r="271" spans="1:6" ht="33.75" customHeight="1" x14ac:dyDescent="0.25">
      <c r="A271" s="6">
        <v>245</v>
      </c>
      <c r="B271" s="4" t="s">
        <v>567</v>
      </c>
      <c r="C271" s="4" t="s">
        <v>679</v>
      </c>
      <c r="D271" s="21" t="s">
        <v>628</v>
      </c>
      <c r="E271" s="28" t="s">
        <v>211</v>
      </c>
      <c r="F271" s="60">
        <v>1200</v>
      </c>
    </row>
    <row r="272" spans="1:6" ht="23.25" customHeight="1" x14ac:dyDescent="0.25">
      <c r="A272" s="6">
        <v>246</v>
      </c>
      <c r="B272" s="4" t="s">
        <v>568</v>
      </c>
      <c r="C272" s="4" t="s">
        <v>680</v>
      </c>
      <c r="D272" s="11" t="s">
        <v>678</v>
      </c>
      <c r="E272" s="6" t="s">
        <v>44</v>
      </c>
      <c r="F272" s="60">
        <v>15</v>
      </c>
    </row>
    <row r="273" spans="1:6" ht="29.25" customHeight="1" x14ac:dyDescent="0.25">
      <c r="A273" s="6">
        <v>247</v>
      </c>
      <c r="B273" s="4" t="s">
        <v>569</v>
      </c>
      <c r="C273" s="4" t="s">
        <v>681</v>
      </c>
      <c r="D273" s="21" t="s">
        <v>628</v>
      </c>
      <c r="E273" s="28" t="s">
        <v>211</v>
      </c>
      <c r="F273" s="60">
        <v>2400</v>
      </c>
    </row>
    <row r="274" spans="1:6" ht="30.75" customHeight="1" x14ac:dyDescent="0.25">
      <c r="A274" s="6">
        <v>248</v>
      </c>
      <c r="B274" s="4" t="s">
        <v>570</v>
      </c>
      <c r="C274" s="4" t="s">
        <v>682</v>
      </c>
      <c r="D274" s="21" t="s">
        <v>683</v>
      </c>
      <c r="E274" s="6" t="s">
        <v>211</v>
      </c>
      <c r="F274" s="60">
        <v>2600</v>
      </c>
    </row>
    <row r="275" spans="1:6" ht="30.75" customHeight="1" x14ac:dyDescent="0.25">
      <c r="A275" s="6">
        <v>249</v>
      </c>
      <c r="B275" s="4" t="s">
        <v>571</v>
      </c>
      <c r="C275" s="4" t="s">
        <v>684</v>
      </c>
      <c r="D275" s="21" t="s">
        <v>685</v>
      </c>
      <c r="E275" s="6" t="s">
        <v>211</v>
      </c>
      <c r="F275" s="60">
        <v>3240</v>
      </c>
    </row>
    <row r="276" spans="1:6" ht="38.25" x14ac:dyDescent="0.25">
      <c r="A276" s="6">
        <v>250</v>
      </c>
      <c r="B276" s="4" t="s">
        <v>572</v>
      </c>
      <c r="C276" s="4" t="s">
        <v>686</v>
      </c>
      <c r="D276" s="21" t="s">
        <v>639</v>
      </c>
      <c r="E276" s="6" t="s">
        <v>211</v>
      </c>
      <c r="F276" s="60">
        <v>19200</v>
      </c>
    </row>
    <row r="277" spans="1:6" ht="30.75" customHeight="1" x14ac:dyDescent="0.25">
      <c r="A277" s="6">
        <v>251</v>
      </c>
      <c r="B277" s="4" t="s">
        <v>573</v>
      </c>
      <c r="C277" s="4" t="s">
        <v>687</v>
      </c>
      <c r="D277" s="21" t="s">
        <v>688</v>
      </c>
      <c r="E277" s="6" t="s">
        <v>211</v>
      </c>
      <c r="F277" s="60">
        <v>20160</v>
      </c>
    </row>
    <row r="278" spans="1:6" ht="30.75" customHeight="1" x14ac:dyDescent="0.25">
      <c r="A278" s="6">
        <v>252</v>
      </c>
      <c r="B278" s="4" t="s">
        <v>574</v>
      </c>
      <c r="C278" s="4" t="s">
        <v>689</v>
      </c>
      <c r="D278" s="21" t="s">
        <v>690</v>
      </c>
      <c r="E278" s="6" t="s">
        <v>211</v>
      </c>
      <c r="F278" s="60">
        <v>1480</v>
      </c>
    </row>
    <row r="279" spans="1:6" ht="30.75" customHeight="1" x14ac:dyDescent="0.25">
      <c r="A279" s="6">
        <v>253</v>
      </c>
      <c r="B279" s="4" t="s">
        <v>575</v>
      </c>
      <c r="C279" s="4" t="s">
        <v>691</v>
      </c>
      <c r="D279" s="21" t="s">
        <v>692</v>
      </c>
      <c r="E279" s="6" t="s">
        <v>211</v>
      </c>
      <c r="F279" s="60">
        <v>1480</v>
      </c>
    </row>
    <row r="280" spans="1:6" ht="30.75" customHeight="1" x14ac:dyDescent="0.25">
      <c r="A280" s="6">
        <v>254</v>
      </c>
      <c r="B280" s="4" t="s">
        <v>576</v>
      </c>
      <c r="C280" s="4" t="s">
        <v>693</v>
      </c>
      <c r="D280" s="21" t="s">
        <v>694</v>
      </c>
      <c r="E280" s="6" t="s">
        <v>211</v>
      </c>
      <c r="F280" s="60">
        <v>1000</v>
      </c>
    </row>
    <row r="281" spans="1:6" ht="30.75" customHeight="1" x14ac:dyDescent="0.25">
      <c r="A281" s="6">
        <v>255</v>
      </c>
      <c r="B281" s="4" t="s">
        <v>577</v>
      </c>
      <c r="C281" s="4" t="s">
        <v>695</v>
      </c>
      <c r="D281" s="21" t="s">
        <v>694</v>
      </c>
      <c r="E281" s="6" t="s">
        <v>211</v>
      </c>
      <c r="F281" s="60">
        <v>1000</v>
      </c>
    </row>
    <row r="282" spans="1:6" ht="33" customHeight="1" x14ac:dyDescent="0.25">
      <c r="A282" s="6">
        <v>256</v>
      </c>
      <c r="B282" s="4" t="s">
        <v>578</v>
      </c>
      <c r="C282" s="4" t="s">
        <v>696</v>
      </c>
      <c r="D282" s="21" t="s">
        <v>697</v>
      </c>
      <c r="E282" s="6" t="s">
        <v>211</v>
      </c>
      <c r="F282" s="60">
        <v>3600</v>
      </c>
    </row>
    <row r="283" spans="1:6" ht="32.25" customHeight="1" x14ac:dyDescent="0.25">
      <c r="A283" s="6">
        <v>257</v>
      </c>
      <c r="B283" s="4" t="s">
        <v>579</v>
      </c>
      <c r="C283" s="4" t="s">
        <v>698</v>
      </c>
      <c r="D283" s="21" t="s">
        <v>699</v>
      </c>
      <c r="E283" s="6" t="s">
        <v>211</v>
      </c>
      <c r="F283" s="60">
        <v>640</v>
      </c>
    </row>
    <row r="284" spans="1:6" ht="33" customHeight="1" x14ac:dyDescent="0.25">
      <c r="A284" s="6">
        <v>258</v>
      </c>
      <c r="B284" s="4" t="s">
        <v>580</v>
      </c>
      <c r="C284" s="4" t="s">
        <v>700</v>
      </c>
      <c r="D284" s="21" t="s">
        <v>690</v>
      </c>
      <c r="E284" s="6" t="s">
        <v>211</v>
      </c>
      <c r="F284" s="60">
        <v>1110</v>
      </c>
    </row>
    <row r="285" spans="1:6" ht="23.25" customHeight="1" x14ac:dyDescent="0.25">
      <c r="A285" s="6">
        <v>259</v>
      </c>
      <c r="B285" s="4" t="s">
        <v>581</v>
      </c>
      <c r="C285" s="4" t="s">
        <v>701</v>
      </c>
      <c r="D285" s="11" t="s">
        <v>636</v>
      </c>
      <c r="E285" s="6" t="s">
        <v>44</v>
      </c>
      <c r="F285" s="60">
        <v>24</v>
      </c>
    </row>
    <row r="286" spans="1:6" ht="30" customHeight="1" x14ac:dyDescent="0.25">
      <c r="A286" s="6">
        <v>260</v>
      </c>
      <c r="B286" s="4" t="s">
        <v>582</v>
      </c>
      <c r="C286" s="4" t="s">
        <v>702</v>
      </c>
      <c r="D286" s="21" t="s">
        <v>628</v>
      </c>
      <c r="E286" s="28" t="s">
        <v>211</v>
      </c>
      <c r="F286" s="60">
        <v>600</v>
      </c>
    </row>
    <row r="287" spans="1:6" ht="31.5" customHeight="1" x14ac:dyDescent="0.25">
      <c r="A287" s="6">
        <v>261</v>
      </c>
      <c r="B287" s="4" t="s">
        <v>583</v>
      </c>
      <c r="C287" s="4" t="s">
        <v>703</v>
      </c>
      <c r="D287" s="21" t="s">
        <v>704</v>
      </c>
      <c r="E287" s="6" t="s">
        <v>211</v>
      </c>
      <c r="F287" s="60">
        <v>5600</v>
      </c>
    </row>
    <row r="288" spans="1:6" ht="29.25" customHeight="1" x14ac:dyDescent="0.25">
      <c r="A288" s="6">
        <v>262</v>
      </c>
      <c r="B288" s="4" t="s">
        <v>584</v>
      </c>
      <c r="C288" s="4" t="s">
        <v>705</v>
      </c>
      <c r="D288" s="21" t="s">
        <v>706</v>
      </c>
      <c r="E288" s="6" t="s">
        <v>211</v>
      </c>
      <c r="F288" s="60">
        <v>10000</v>
      </c>
    </row>
    <row r="289" spans="1:6" ht="23.25" customHeight="1" x14ac:dyDescent="0.25">
      <c r="A289" s="6">
        <v>263</v>
      </c>
      <c r="B289" s="4" t="s">
        <v>585</v>
      </c>
      <c r="C289" s="4" t="s">
        <v>707</v>
      </c>
      <c r="D289" s="21" t="s">
        <v>708</v>
      </c>
      <c r="E289" s="6" t="s">
        <v>44</v>
      </c>
      <c r="F289" s="60">
        <v>14</v>
      </c>
    </row>
    <row r="290" spans="1:6" ht="42" customHeight="1" x14ac:dyDescent="0.25">
      <c r="A290" s="6">
        <v>264</v>
      </c>
      <c r="B290" s="4" t="s">
        <v>586</v>
      </c>
      <c r="C290" s="4" t="s">
        <v>709</v>
      </c>
      <c r="D290" s="21" t="s">
        <v>710</v>
      </c>
      <c r="E290" s="28" t="s">
        <v>211</v>
      </c>
      <c r="F290" s="60">
        <v>600</v>
      </c>
    </row>
    <row r="291" spans="1:6" ht="33" customHeight="1" x14ac:dyDescent="0.25">
      <c r="A291" s="6">
        <v>265</v>
      </c>
      <c r="B291" s="4" t="s">
        <v>587</v>
      </c>
      <c r="C291" s="4" t="s">
        <v>711</v>
      </c>
      <c r="D291" s="21" t="s">
        <v>712</v>
      </c>
      <c r="E291" s="6" t="s">
        <v>211</v>
      </c>
      <c r="F291" s="60">
        <v>3000</v>
      </c>
    </row>
    <row r="292" spans="1:6" ht="33" customHeight="1" x14ac:dyDescent="0.25">
      <c r="A292" s="6">
        <v>266</v>
      </c>
      <c r="B292" s="4" t="s">
        <v>588</v>
      </c>
      <c r="C292" s="4" t="s">
        <v>713</v>
      </c>
      <c r="D292" s="21" t="s">
        <v>714</v>
      </c>
      <c r="E292" s="6" t="s">
        <v>211</v>
      </c>
      <c r="F292" s="60">
        <v>6000</v>
      </c>
    </row>
    <row r="293" spans="1:6" ht="33" customHeight="1" x14ac:dyDescent="0.25">
      <c r="A293" s="6">
        <v>267</v>
      </c>
      <c r="B293" s="4" t="s">
        <v>589</v>
      </c>
      <c r="C293" s="4" t="s">
        <v>715</v>
      </c>
      <c r="D293" s="21" t="s">
        <v>716</v>
      </c>
      <c r="E293" s="6" t="s">
        <v>44</v>
      </c>
      <c r="F293" s="60">
        <v>14</v>
      </c>
    </row>
    <row r="294" spans="1:6" ht="43.5" customHeight="1" x14ac:dyDescent="0.25">
      <c r="A294" s="6">
        <v>268</v>
      </c>
      <c r="B294" s="4" t="s">
        <v>590</v>
      </c>
      <c r="C294" s="4" t="s">
        <v>717</v>
      </c>
      <c r="D294" s="21" t="s">
        <v>628</v>
      </c>
      <c r="E294" s="28" t="s">
        <v>211</v>
      </c>
      <c r="F294" s="60">
        <v>600</v>
      </c>
    </row>
    <row r="295" spans="1:6" ht="30" customHeight="1" x14ac:dyDescent="0.25">
      <c r="A295" s="6">
        <v>269</v>
      </c>
      <c r="B295" s="4" t="s">
        <v>591</v>
      </c>
      <c r="C295" s="4" t="s">
        <v>718</v>
      </c>
      <c r="D295" s="21" t="s">
        <v>719</v>
      </c>
      <c r="E295" s="6" t="s">
        <v>211</v>
      </c>
      <c r="F295" s="60">
        <v>2480</v>
      </c>
    </row>
    <row r="296" spans="1:6" ht="30" customHeight="1" x14ac:dyDescent="0.25">
      <c r="A296" s="6">
        <v>270</v>
      </c>
      <c r="B296" s="4" t="s">
        <v>592</v>
      </c>
      <c r="C296" s="4" t="s">
        <v>720</v>
      </c>
      <c r="D296" s="21" t="s">
        <v>641</v>
      </c>
      <c r="E296" s="6" t="s">
        <v>211</v>
      </c>
      <c r="F296" s="60">
        <v>3540</v>
      </c>
    </row>
    <row r="297" spans="1:6" ht="30" customHeight="1" x14ac:dyDescent="0.25">
      <c r="A297" s="6">
        <v>271</v>
      </c>
      <c r="B297" s="4" t="s">
        <v>593</v>
      </c>
      <c r="C297" s="4" t="s">
        <v>721</v>
      </c>
      <c r="D297" s="21" t="s">
        <v>722</v>
      </c>
      <c r="E297" s="6" t="s">
        <v>211</v>
      </c>
      <c r="F297" s="60">
        <v>1440</v>
      </c>
    </row>
    <row r="298" spans="1:6" ht="24.75" customHeight="1" x14ac:dyDescent="0.25">
      <c r="A298" s="6">
        <v>272</v>
      </c>
      <c r="B298" s="4" t="s">
        <v>594</v>
      </c>
      <c r="C298" s="4" t="s">
        <v>723</v>
      </c>
      <c r="D298" s="11" t="s">
        <v>724</v>
      </c>
      <c r="E298" s="6" t="s">
        <v>44</v>
      </c>
      <c r="F298" s="60">
        <v>5</v>
      </c>
    </row>
    <row r="299" spans="1:6" ht="27.75" customHeight="1" x14ac:dyDescent="0.25">
      <c r="A299" s="6">
        <v>273</v>
      </c>
      <c r="B299" s="4" t="s">
        <v>595</v>
      </c>
      <c r="C299" s="4" t="s">
        <v>725</v>
      </c>
      <c r="D299" s="21" t="s">
        <v>726</v>
      </c>
      <c r="E299" s="6" t="s">
        <v>211</v>
      </c>
      <c r="F299" s="60">
        <v>6000</v>
      </c>
    </row>
    <row r="300" spans="1:6" ht="30.75" customHeight="1" x14ac:dyDescent="0.25">
      <c r="A300" s="6">
        <v>274</v>
      </c>
      <c r="B300" s="4" t="s">
        <v>596</v>
      </c>
      <c r="C300" s="4" t="s">
        <v>727</v>
      </c>
      <c r="D300" s="11" t="s">
        <v>678</v>
      </c>
      <c r="E300" s="6" t="s">
        <v>44</v>
      </c>
      <c r="F300" s="60">
        <v>15</v>
      </c>
    </row>
    <row r="301" spans="1:6" ht="44.25" customHeight="1" x14ac:dyDescent="0.25">
      <c r="A301" s="6">
        <v>275</v>
      </c>
      <c r="B301" s="4" t="s">
        <v>597</v>
      </c>
      <c r="C301" s="4" t="s">
        <v>728</v>
      </c>
      <c r="D301" s="21" t="s">
        <v>729</v>
      </c>
      <c r="E301" s="28" t="s">
        <v>211</v>
      </c>
      <c r="F301" s="60">
        <v>1200</v>
      </c>
    </row>
    <row r="302" spans="1:6" ht="38.25" x14ac:dyDescent="0.25">
      <c r="A302" s="6">
        <v>276</v>
      </c>
      <c r="B302" s="4" t="s">
        <v>598</v>
      </c>
      <c r="C302" s="4" t="s">
        <v>730</v>
      </c>
      <c r="D302" s="21" t="s">
        <v>731</v>
      </c>
      <c r="E302" s="6" t="s">
        <v>211</v>
      </c>
      <c r="F302" s="60">
        <v>1320</v>
      </c>
    </row>
    <row r="303" spans="1:6" ht="30.75" customHeight="1" x14ac:dyDescent="0.25">
      <c r="A303" s="6">
        <v>277</v>
      </c>
      <c r="B303" s="4" t="s">
        <v>599</v>
      </c>
      <c r="C303" s="4" t="s">
        <v>732</v>
      </c>
      <c r="D303" s="21" t="s">
        <v>733</v>
      </c>
      <c r="E303" s="6" t="s">
        <v>44</v>
      </c>
      <c r="F303" s="60">
        <v>9</v>
      </c>
    </row>
    <row r="304" spans="1:6" ht="31.5" customHeight="1" x14ac:dyDescent="0.25">
      <c r="A304" s="6">
        <v>278</v>
      </c>
      <c r="B304" s="4" t="s">
        <v>600</v>
      </c>
      <c r="C304" s="4" t="s">
        <v>734</v>
      </c>
      <c r="D304" s="21" t="s">
        <v>628</v>
      </c>
      <c r="E304" s="28" t="s">
        <v>211</v>
      </c>
      <c r="F304" s="60">
        <v>3000</v>
      </c>
    </row>
    <row r="305" spans="1:6" ht="32.25" customHeight="1" x14ac:dyDescent="0.25">
      <c r="A305" s="6">
        <v>279</v>
      </c>
      <c r="B305" s="4" t="s">
        <v>601</v>
      </c>
      <c r="C305" s="4" t="s">
        <v>735</v>
      </c>
      <c r="D305" s="21" t="s">
        <v>736</v>
      </c>
      <c r="E305" s="6" t="s">
        <v>211</v>
      </c>
      <c r="F305" s="60">
        <v>1680</v>
      </c>
    </row>
    <row r="306" spans="1:6" ht="35.25" customHeight="1" x14ac:dyDescent="0.25">
      <c r="A306" s="6">
        <v>280</v>
      </c>
      <c r="B306" s="4" t="s">
        <v>602</v>
      </c>
      <c r="C306" s="4" t="s">
        <v>737</v>
      </c>
      <c r="D306" s="21" t="s">
        <v>738</v>
      </c>
      <c r="E306" s="6" t="s">
        <v>211</v>
      </c>
      <c r="F306" s="60">
        <v>12200</v>
      </c>
    </row>
    <row r="307" spans="1:6" ht="28.5" customHeight="1" x14ac:dyDescent="0.25">
      <c r="A307" s="6">
        <v>281</v>
      </c>
      <c r="B307" s="4" t="s">
        <v>603</v>
      </c>
      <c r="C307" s="4" t="s">
        <v>739</v>
      </c>
      <c r="D307" s="21" t="s">
        <v>740</v>
      </c>
      <c r="E307" s="6" t="s">
        <v>44</v>
      </c>
      <c r="F307" s="60">
        <v>9</v>
      </c>
    </row>
    <row r="308" spans="1:6" ht="30.75" customHeight="1" x14ac:dyDescent="0.25">
      <c r="A308" s="6">
        <v>282</v>
      </c>
      <c r="B308" s="4" t="s">
        <v>604</v>
      </c>
      <c r="C308" s="4" t="s">
        <v>741</v>
      </c>
      <c r="D308" s="21" t="s">
        <v>628</v>
      </c>
      <c r="E308" s="28" t="s">
        <v>211</v>
      </c>
      <c r="F308" s="60">
        <v>600</v>
      </c>
    </row>
    <row r="309" spans="1:6" ht="25.5" x14ac:dyDescent="0.25">
      <c r="A309" s="6">
        <v>283</v>
      </c>
      <c r="B309" s="4" t="s">
        <v>605</v>
      </c>
      <c r="C309" s="4" t="s">
        <v>742</v>
      </c>
      <c r="D309" s="21" t="s">
        <v>743</v>
      </c>
      <c r="E309" s="6" t="s">
        <v>44</v>
      </c>
      <c r="F309" s="60">
        <v>75000</v>
      </c>
    </row>
    <row r="310" spans="1:6" ht="24" customHeight="1" x14ac:dyDescent="0.25">
      <c r="A310" s="6">
        <v>284</v>
      </c>
      <c r="B310" s="4" t="s">
        <v>606</v>
      </c>
      <c r="C310" s="4" t="s">
        <v>744</v>
      </c>
      <c r="D310" s="21" t="s">
        <v>745</v>
      </c>
      <c r="E310" s="6" t="s">
        <v>44</v>
      </c>
      <c r="F310" s="60">
        <v>18</v>
      </c>
    </row>
    <row r="311" spans="1:6" ht="24" customHeight="1" x14ac:dyDescent="0.25">
      <c r="A311" s="6">
        <v>285</v>
      </c>
      <c r="B311" s="4" t="s">
        <v>607</v>
      </c>
      <c r="C311" s="4" t="s">
        <v>746</v>
      </c>
      <c r="D311" s="21" t="s">
        <v>747</v>
      </c>
      <c r="E311" s="6" t="s">
        <v>44</v>
      </c>
      <c r="F311" s="60">
        <v>6</v>
      </c>
    </row>
    <row r="312" spans="1:6" ht="41.25" customHeight="1" x14ac:dyDescent="0.25">
      <c r="A312" s="6">
        <v>286</v>
      </c>
      <c r="B312" s="4" t="s">
        <v>608</v>
      </c>
      <c r="C312" s="4" t="s">
        <v>748</v>
      </c>
      <c r="D312" s="21" t="s">
        <v>749</v>
      </c>
      <c r="E312" s="6" t="s">
        <v>44</v>
      </c>
      <c r="F312" s="60">
        <v>72</v>
      </c>
    </row>
    <row r="313" spans="1:6" ht="25.5" x14ac:dyDescent="0.25">
      <c r="A313" s="6">
        <v>287</v>
      </c>
      <c r="B313" s="4" t="s">
        <v>609</v>
      </c>
      <c r="C313" s="4" t="s">
        <v>750</v>
      </c>
      <c r="D313" s="21" t="s">
        <v>751</v>
      </c>
      <c r="E313" s="6" t="s">
        <v>44</v>
      </c>
      <c r="F313" s="60">
        <v>100</v>
      </c>
    </row>
    <row r="314" spans="1:6" ht="23.25" customHeight="1" x14ac:dyDescent="0.25">
      <c r="A314" s="6">
        <v>288</v>
      </c>
      <c r="B314" s="4" t="s">
        <v>610</v>
      </c>
      <c r="C314" s="4" t="s">
        <v>752</v>
      </c>
      <c r="D314" s="21" t="s">
        <v>753</v>
      </c>
      <c r="E314" s="28" t="s">
        <v>43</v>
      </c>
      <c r="F314" s="60">
        <v>100000</v>
      </c>
    </row>
    <row r="315" spans="1:6" ht="30.75" customHeight="1" x14ac:dyDescent="0.25">
      <c r="A315" s="6">
        <v>289</v>
      </c>
      <c r="B315" s="4" t="s">
        <v>611</v>
      </c>
      <c r="C315" s="4" t="s">
        <v>754</v>
      </c>
      <c r="D315" s="21" t="s">
        <v>755</v>
      </c>
      <c r="E315" s="6" t="s">
        <v>44</v>
      </c>
      <c r="F315" s="60">
        <v>1000000</v>
      </c>
    </row>
    <row r="316" spans="1:6" ht="30" customHeight="1" x14ac:dyDescent="0.25">
      <c r="A316" s="6">
        <v>290</v>
      </c>
      <c r="B316" s="4" t="s">
        <v>612</v>
      </c>
      <c r="C316" s="4" t="s">
        <v>756</v>
      </c>
      <c r="D316" s="21" t="s">
        <v>757</v>
      </c>
      <c r="E316" s="6" t="s">
        <v>44</v>
      </c>
      <c r="F316" s="60">
        <v>10400</v>
      </c>
    </row>
    <row r="317" spans="1:6" ht="27.75" customHeight="1" x14ac:dyDescent="0.25">
      <c r="A317" s="6">
        <v>291</v>
      </c>
      <c r="B317" s="4" t="s">
        <v>613</v>
      </c>
      <c r="C317" s="4" t="s">
        <v>758</v>
      </c>
      <c r="D317" s="21" t="s">
        <v>759</v>
      </c>
      <c r="E317" s="6" t="s">
        <v>44</v>
      </c>
      <c r="F317" s="60">
        <v>3700</v>
      </c>
    </row>
    <row r="318" spans="1:6" ht="30" customHeight="1" x14ac:dyDescent="0.25">
      <c r="A318" s="6">
        <v>292</v>
      </c>
      <c r="B318" s="4" t="s">
        <v>614</v>
      </c>
      <c r="C318" s="4" t="s">
        <v>760</v>
      </c>
      <c r="D318" s="21" t="s">
        <v>761</v>
      </c>
      <c r="E318" s="6" t="s">
        <v>44</v>
      </c>
      <c r="F318" s="60">
        <v>1000</v>
      </c>
    </row>
    <row r="319" spans="1:6" ht="39.75" customHeight="1" x14ac:dyDescent="0.25">
      <c r="A319" s="6">
        <v>293</v>
      </c>
      <c r="B319" s="4" t="s">
        <v>615</v>
      </c>
      <c r="C319" s="4" t="s">
        <v>762</v>
      </c>
      <c r="D319" s="21" t="s">
        <v>636</v>
      </c>
      <c r="E319" s="6" t="s">
        <v>44</v>
      </c>
      <c r="F319" s="60">
        <v>12</v>
      </c>
    </row>
    <row r="320" spans="1:6" ht="23.25" customHeight="1" x14ac:dyDescent="0.25">
      <c r="A320" s="6">
        <v>294</v>
      </c>
      <c r="B320" s="4" t="s">
        <v>616</v>
      </c>
      <c r="C320" s="4" t="s">
        <v>775</v>
      </c>
      <c r="D320" s="21" t="s">
        <v>753</v>
      </c>
      <c r="E320" s="28" t="s">
        <v>43</v>
      </c>
      <c r="F320" s="60">
        <v>6000</v>
      </c>
    </row>
    <row r="321" spans="1:6" ht="23.25" customHeight="1" x14ac:dyDescent="0.25">
      <c r="A321" s="6">
        <v>295</v>
      </c>
      <c r="B321" s="4" t="s">
        <v>617</v>
      </c>
      <c r="C321" s="4" t="s">
        <v>776</v>
      </c>
      <c r="D321" s="21" t="s">
        <v>753</v>
      </c>
      <c r="E321" s="28" t="s">
        <v>43</v>
      </c>
      <c r="F321" s="60">
        <v>6000</v>
      </c>
    </row>
    <row r="322" spans="1:6" ht="33" customHeight="1" x14ac:dyDescent="0.25">
      <c r="A322" s="6">
        <v>296</v>
      </c>
      <c r="B322" s="4" t="s">
        <v>618</v>
      </c>
      <c r="C322" s="4" t="s">
        <v>763</v>
      </c>
      <c r="D322" s="11" t="s">
        <v>764</v>
      </c>
      <c r="E322" s="6" t="s">
        <v>44</v>
      </c>
      <c r="F322" s="60">
        <v>40</v>
      </c>
    </row>
    <row r="323" spans="1:6" ht="33" customHeight="1" x14ac:dyDescent="0.25">
      <c r="A323" s="6">
        <v>297</v>
      </c>
      <c r="B323" s="4" t="s">
        <v>619</v>
      </c>
      <c r="C323" s="4" t="s">
        <v>765</v>
      </c>
      <c r="D323" s="21" t="s">
        <v>766</v>
      </c>
      <c r="E323" s="6" t="s">
        <v>44</v>
      </c>
      <c r="F323" s="60">
        <v>40</v>
      </c>
    </row>
    <row r="324" spans="1:6" ht="30.75" customHeight="1" x14ac:dyDescent="0.25">
      <c r="A324" s="6">
        <v>298</v>
      </c>
      <c r="B324" s="4" t="s">
        <v>620</v>
      </c>
      <c r="C324" s="4" t="s">
        <v>767</v>
      </c>
      <c r="D324" s="21" t="s">
        <v>766</v>
      </c>
      <c r="E324" s="6" t="s">
        <v>44</v>
      </c>
      <c r="F324" s="60">
        <v>40</v>
      </c>
    </row>
    <row r="325" spans="1:6" ht="28.5" customHeight="1" x14ac:dyDescent="0.25">
      <c r="A325" s="6">
        <v>299</v>
      </c>
      <c r="B325" s="4" t="s">
        <v>621</v>
      </c>
      <c r="C325" s="4" t="s">
        <v>768</v>
      </c>
      <c r="D325" s="21" t="s">
        <v>766</v>
      </c>
      <c r="E325" s="6" t="s">
        <v>44</v>
      </c>
      <c r="F325" s="60">
        <v>40</v>
      </c>
    </row>
    <row r="326" spans="1:6" ht="26.25" customHeight="1" x14ac:dyDescent="0.25">
      <c r="A326" s="6">
        <v>300</v>
      </c>
      <c r="B326" s="4" t="s">
        <v>622</v>
      </c>
      <c r="C326" s="4" t="s">
        <v>769</v>
      </c>
      <c r="D326" s="21" t="s">
        <v>770</v>
      </c>
      <c r="E326" s="6" t="s">
        <v>44</v>
      </c>
      <c r="F326" s="60">
        <v>72</v>
      </c>
    </row>
    <row r="327" spans="1:6" ht="38.25" x14ac:dyDescent="0.25">
      <c r="A327" s="6">
        <v>301</v>
      </c>
      <c r="B327" s="4" t="s">
        <v>623</v>
      </c>
      <c r="C327" s="4" t="s">
        <v>771</v>
      </c>
      <c r="D327" s="29" t="s">
        <v>772</v>
      </c>
      <c r="E327" s="6" t="s">
        <v>211</v>
      </c>
      <c r="F327" s="60">
        <v>1596</v>
      </c>
    </row>
    <row r="328" spans="1:6" ht="20.25" customHeight="1" x14ac:dyDescent="0.25">
      <c r="A328" s="6">
        <v>302</v>
      </c>
      <c r="B328" s="4" t="s">
        <v>624</v>
      </c>
      <c r="C328" s="4" t="s">
        <v>773</v>
      </c>
      <c r="D328" s="29" t="s">
        <v>774</v>
      </c>
      <c r="E328" s="6" t="s">
        <v>44</v>
      </c>
      <c r="F328" s="60">
        <v>6</v>
      </c>
    </row>
    <row r="329" spans="1:6" ht="21.75" customHeight="1" x14ac:dyDescent="0.25">
      <c r="A329" s="26" t="s">
        <v>777</v>
      </c>
      <c r="B329" s="27"/>
      <c r="C329" s="27"/>
      <c r="D329" s="27"/>
      <c r="E329" s="27"/>
      <c r="F329" s="63"/>
    </row>
    <row r="330" spans="1:6" ht="29.25" customHeight="1" x14ac:dyDescent="0.25">
      <c r="A330" s="6">
        <v>303</v>
      </c>
      <c r="B330" s="4" t="s">
        <v>205</v>
      </c>
      <c r="C330" s="4" t="s">
        <v>778</v>
      </c>
      <c r="D330" s="30" t="s">
        <v>210</v>
      </c>
      <c r="E330" s="23" t="s">
        <v>211</v>
      </c>
      <c r="F330" s="60">
        <v>6750</v>
      </c>
    </row>
    <row r="331" spans="1:6" ht="29.25" customHeight="1" x14ac:dyDescent="0.25">
      <c r="A331" s="6">
        <v>304</v>
      </c>
      <c r="B331" s="4" t="s">
        <v>206</v>
      </c>
      <c r="C331" s="4" t="s">
        <v>779</v>
      </c>
      <c r="D331" s="30" t="s">
        <v>213</v>
      </c>
      <c r="E331" s="23" t="s">
        <v>44</v>
      </c>
      <c r="F331" s="60">
        <v>920</v>
      </c>
    </row>
    <row r="332" spans="1:6" ht="54" customHeight="1" x14ac:dyDescent="0.25">
      <c r="A332" s="6">
        <v>305</v>
      </c>
      <c r="B332" s="4" t="s">
        <v>207</v>
      </c>
      <c r="C332" s="4" t="s">
        <v>780</v>
      </c>
      <c r="D332" s="30" t="s">
        <v>215</v>
      </c>
      <c r="E332" s="23" t="s">
        <v>44</v>
      </c>
      <c r="F332" s="60">
        <v>312</v>
      </c>
    </row>
    <row r="333" spans="1:6" ht="29.25" customHeight="1" x14ac:dyDescent="0.25">
      <c r="A333" s="6">
        <v>306</v>
      </c>
      <c r="B333" s="4" t="s">
        <v>208</v>
      </c>
      <c r="C333" s="4" t="s">
        <v>216</v>
      </c>
      <c r="D333" s="30" t="s">
        <v>217</v>
      </c>
      <c r="E333" s="23" t="s">
        <v>43</v>
      </c>
      <c r="F333" s="60">
        <v>6800</v>
      </c>
    </row>
    <row r="334" spans="1:6" ht="25.5" customHeight="1" x14ac:dyDescent="0.25">
      <c r="A334" s="26" t="s">
        <v>781</v>
      </c>
      <c r="B334" s="27"/>
      <c r="C334" s="27"/>
      <c r="D334" s="27"/>
      <c r="E334" s="27"/>
      <c r="F334" s="63"/>
    </row>
    <row r="335" spans="1:6" ht="32.25" customHeight="1" x14ac:dyDescent="0.25">
      <c r="A335" s="6">
        <v>307</v>
      </c>
      <c r="B335" s="4" t="s">
        <v>782</v>
      </c>
      <c r="C335" s="4" t="s">
        <v>790</v>
      </c>
      <c r="D335" s="30" t="s">
        <v>798</v>
      </c>
      <c r="E335" s="31" t="s">
        <v>44</v>
      </c>
      <c r="F335" s="60">
        <v>74400</v>
      </c>
    </row>
    <row r="336" spans="1:6" ht="28.5" customHeight="1" x14ac:dyDescent="0.25">
      <c r="A336" s="6">
        <v>308</v>
      </c>
      <c r="B336" s="4" t="s">
        <v>783</v>
      </c>
      <c r="C336" s="4" t="s">
        <v>791</v>
      </c>
      <c r="D336" s="30" t="s">
        <v>799</v>
      </c>
      <c r="E336" s="31" t="s">
        <v>44</v>
      </c>
      <c r="F336" s="60">
        <v>375</v>
      </c>
    </row>
    <row r="337" spans="1:6" ht="28.5" customHeight="1" x14ac:dyDescent="0.25">
      <c r="A337" s="6">
        <v>309</v>
      </c>
      <c r="B337" s="4" t="s">
        <v>784</v>
      </c>
      <c r="C337" s="4" t="s">
        <v>792</v>
      </c>
      <c r="D337" s="30" t="s">
        <v>799</v>
      </c>
      <c r="E337" s="31" t="s">
        <v>44</v>
      </c>
      <c r="F337" s="60">
        <v>375</v>
      </c>
    </row>
    <row r="338" spans="1:6" ht="28.5" customHeight="1" x14ac:dyDescent="0.25">
      <c r="A338" s="6">
        <v>310</v>
      </c>
      <c r="B338" s="4" t="s">
        <v>785</v>
      </c>
      <c r="C338" s="4" t="s">
        <v>793</v>
      </c>
      <c r="D338" s="30" t="s">
        <v>800</v>
      </c>
      <c r="E338" s="30" t="s">
        <v>43</v>
      </c>
      <c r="F338" s="60">
        <v>4</v>
      </c>
    </row>
    <row r="339" spans="1:6" ht="28.5" customHeight="1" x14ac:dyDescent="0.25">
      <c r="A339" s="6">
        <v>311</v>
      </c>
      <c r="B339" s="4" t="s">
        <v>786</v>
      </c>
      <c r="C339" s="4" t="s">
        <v>794</v>
      </c>
      <c r="D339" s="30" t="s">
        <v>802</v>
      </c>
      <c r="E339" s="30" t="s">
        <v>43</v>
      </c>
      <c r="F339" s="60">
        <v>4</v>
      </c>
    </row>
    <row r="340" spans="1:6" ht="28.5" customHeight="1" x14ac:dyDescent="0.25">
      <c r="A340" s="6">
        <v>312</v>
      </c>
      <c r="B340" s="4" t="s">
        <v>787</v>
      </c>
      <c r="C340" s="4" t="s">
        <v>795</v>
      </c>
      <c r="D340" s="30" t="s">
        <v>802</v>
      </c>
      <c r="E340" s="30" t="s">
        <v>43</v>
      </c>
      <c r="F340" s="60">
        <v>4</v>
      </c>
    </row>
    <row r="341" spans="1:6" ht="28.5" customHeight="1" x14ac:dyDescent="0.25">
      <c r="A341" s="6">
        <v>313</v>
      </c>
      <c r="B341" s="4" t="s">
        <v>788</v>
      </c>
      <c r="C341" s="4" t="s">
        <v>796</v>
      </c>
      <c r="D341" s="30" t="s">
        <v>800</v>
      </c>
      <c r="E341" s="30" t="s">
        <v>43</v>
      </c>
      <c r="F341" s="60">
        <v>4</v>
      </c>
    </row>
    <row r="342" spans="1:6" ht="28.5" customHeight="1" x14ac:dyDescent="0.25">
      <c r="A342" s="6">
        <v>314</v>
      </c>
      <c r="B342" s="4" t="s">
        <v>789</v>
      </c>
      <c r="C342" s="4" t="s">
        <v>797</v>
      </c>
      <c r="D342" s="30" t="s">
        <v>800</v>
      </c>
      <c r="E342" s="30" t="s">
        <v>43</v>
      </c>
      <c r="F342" s="60">
        <v>6</v>
      </c>
    </row>
    <row r="343" spans="1:6" ht="26.25" customHeight="1" x14ac:dyDescent="0.25">
      <c r="A343" s="26" t="s">
        <v>803</v>
      </c>
      <c r="B343" s="27"/>
      <c r="C343" s="27"/>
      <c r="D343" s="27"/>
      <c r="E343" s="27"/>
      <c r="F343" s="63"/>
    </row>
    <row r="344" spans="1:6" ht="30.75" customHeight="1" x14ac:dyDescent="0.25">
      <c r="A344" s="6">
        <v>315</v>
      </c>
      <c r="B344" s="4" t="s">
        <v>782</v>
      </c>
      <c r="C344" s="4" t="s">
        <v>805</v>
      </c>
      <c r="D344" s="30" t="s">
        <v>798</v>
      </c>
      <c r="E344" s="31" t="s">
        <v>44</v>
      </c>
      <c r="F344" s="60">
        <v>74400</v>
      </c>
    </row>
    <row r="345" spans="1:6" ht="30" customHeight="1" x14ac:dyDescent="0.25">
      <c r="A345" s="6">
        <v>316</v>
      </c>
      <c r="B345" s="4" t="s">
        <v>804</v>
      </c>
      <c r="C345" s="4" t="s">
        <v>806</v>
      </c>
      <c r="D345" s="30" t="s">
        <v>807</v>
      </c>
      <c r="E345" s="31" t="s">
        <v>44</v>
      </c>
      <c r="F345" s="60">
        <v>1296</v>
      </c>
    </row>
    <row r="346" spans="1:6" ht="25.5" customHeight="1" x14ac:dyDescent="0.25">
      <c r="A346" s="26" t="s">
        <v>808</v>
      </c>
      <c r="B346" s="27"/>
      <c r="C346" s="27"/>
      <c r="D346" s="27"/>
      <c r="E346" s="27"/>
      <c r="F346" s="63"/>
    </row>
    <row r="347" spans="1:6" ht="37.5" customHeight="1" x14ac:dyDescent="0.25">
      <c r="A347" s="6">
        <v>317</v>
      </c>
      <c r="B347" s="4" t="s">
        <v>809</v>
      </c>
      <c r="C347" s="4" t="s">
        <v>812</v>
      </c>
      <c r="D347" s="30" t="s">
        <v>813</v>
      </c>
      <c r="E347" s="30" t="s">
        <v>44</v>
      </c>
      <c r="F347" s="60">
        <v>18400</v>
      </c>
    </row>
    <row r="348" spans="1:6" ht="39.75" customHeight="1" x14ac:dyDescent="0.25">
      <c r="A348" s="6">
        <v>318</v>
      </c>
      <c r="B348" s="4" t="s">
        <v>810</v>
      </c>
      <c r="C348" s="4" t="s">
        <v>814</v>
      </c>
      <c r="D348" s="30" t="s">
        <v>813</v>
      </c>
      <c r="E348" s="30" t="s">
        <v>44</v>
      </c>
      <c r="F348" s="60">
        <v>36000</v>
      </c>
    </row>
    <row r="349" spans="1:6" ht="66.75" customHeight="1" x14ac:dyDescent="0.25">
      <c r="A349" s="6">
        <v>319</v>
      </c>
      <c r="B349" s="4" t="s">
        <v>811</v>
      </c>
      <c r="C349" s="4" t="s">
        <v>1555</v>
      </c>
      <c r="D349" s="30" t="s">
        <v>815</v>
      </c>
      <c r="E349" s="30" t="s">
        <v>801</v>
      </c>
      <c r="F349" s="60">
        <v>8</v>
      </c>
    </row>
    <row r="350" spans="1:6" ht="26.25" customHeight="1" x14ac:dyDescent="0.25">
      <c r="A350" s="26" t="s">
        <v>816</v>
      </c>
      <c r="B350" s="27"/>
      <c r="C350" s="27"/>
      <c r="D350" s="27"/>
      <c r="E350" s="27"/>
      <c r="F350" s="63"/>
    </row>
    <row r="351" spans="1:6" ht="38.25" x14ac:dyDescent="0.25">
      <c r="A351" s="6">
        <v>320</v>
      </c>
      <c r="B351" s="4" t="s">
        <v>817</v>
      </c>
      <c r="C351" s="4" t="s">
        <v>822</v>
      </c>
      <c r="D351" s="31" t="s">
        <v>823</v>
      </c>
      <c r="E351" s="31" t="s">
        <v>44</v>
      </c>
      <c r="F351" s="60">
        <v>5600</v>
      </c>
    </row>
    <row r="352" spans="1:6" ht="42" customHeight="1" x14ac:dyDescent="0.25">
      <c r="A352" s="6">
        <v>321</v>
      </c>
      <c r="B352" s="4" t="s">
        <v>818</v>
      </c>
      <c r="C352" s="4" t="s">
        <v>824</v>
      </c>
      <c r="D352" s="31" t="s">
        <v>825</v>
      </c>
      <c r="E352" s="31" t="s">
        <v>44</v>
      </c>
      <c r="F352" s="60">
        <v>5000</v>
      </c>
    </row>
    <row r="353" spans="1:6" ht="31.5" customHeight="1" x14ac:dyDescent="0.25">
      <c r="A353" s="6">
        <v>322</v>
      </c>
      <c r="B353" s="4" t="s">
        <v>819</v>
      </c>
      <c r="C353" s="4" t="s">
        <v>826</v>
      </c>
      <c r="D353" s="31" t="s">
        <v>825</v>
      </c>
      <c r="E353" s="31" t="s">
        <v>44</v>
      </c>
      <c r="F353" s="60">
        <v>5000</v>
      </c>
    </row>
    <row r="354" spans="1:6" ht="44.25" customHeight="1" x14ac:dyDescent="0.25">
      <c r="A354" s="6">
        <v>323</v>
      </c>
      <c r="B354" s="13" t="s">
        <v>820</v>
      </c>
      <c r="C354" s="32" t="s">
        <v>827</v>
      </c>
      <c r="D354" s="5" t="s">
        <v>828</v>
      </c>
      <c r="E354" s="5" t="s">
        <v>44</v>
      </c>
      <c r="F354" s="60">
        <v>40</v>
      </c>
    </row>
    <row r="355" spans="1:6" ht="44.25" customHeight="1" x14ac:dyDescent="0.25">
      <c r="A355" s="6">
        <v>324</v>
      </c>
      <c r="B355" s="13" t="s">
        <v>821</v>
      </c>
      <c r="C355" s="32" t="s">
        <v>829</v>
      </c>
      <c r="D355" s="5" t="s">
        <v>828</v>
      </c>
      <c r="E355" s="5" t="s">
        <v>44</v>
      </c>
      <c r="F355" s="60">
        <v>40</v>
      </c>
    </row>
    <row r="356" spans="1:6" ht="25.5" customHeight="1" x14ac:dyDescent="0.25">
      <c r="A356" s="26" t="s">
        <v>830</v>
      </c>
      <c r="B356" s="27"/>
      <c r="C356" s="27"/>
      <c r="D356" s="27"/>
      <c r="E356" s="27"/>
      <c r="F356" s="63"/>
    </row>
    <row r="357" spans="1:6" ht="34.5" customHeight="1" x14ac:dyDescent="0.25">
      <c r="A357" s="6">
        <v>325</v>
      </c>
      <c r="B357" s="4" t="s">
        <v>831</v>
      </c>
      <c r="C357" s="4" t="s">
        <v>847</v>
      </c>
      <c r="D357" s="35" t="s">
        <v>521</v>
      </c>
      <c r="E357" s="36" t="s">
        <v>44</v>
      </c>
      <c r="F357" s="60">
        <v>24</v>
      </c>
    </row>
    <row r="358" spans="1:6" ht="34.5" customHeight="1" x14ac:dyDescent="0.25">
      <c r="A358" s="6">
        <v>326</v>
      </c>
      <c r="B358" s="4" t="s">
        <v>536</v>
      </c>
      <c r="C358" s="4" t="s">
        <v>848</v>
      </c>
      <c r="D358" s="35" t="s">
        <v>519</v>
      </c>
      <c r="E358" s="36" t="s">
        <v>211</v>
      </c>
      <c r="F358" s="60">
        <v>1000</v>
      </c>
    </row>
    <row r="359" spans="1:6" ht="40.5" customHeight="1" x14ac:dyDescent="0.25">
      <c r="A359" s="6">
        <v>327</v>
      </c>
      <c r="B359" s="4" t="s">
        <v>540</v>
      </c>
      <c r="C359" s="4" t="s">
        <v>849</v>
      </c>
      <c r="D359" s="35" t="s">
        <v>521</v>
      </c>
      <c r="E359" s="36" t="s">
        <v>44</v>
      </c>
      <c r="F359" s="60">
        <v>24</v>
      </c>
    </row>
    <row r="360" spans="1:6" ht="34.5" customHeight="1" x14ac:dyDescent="0.25">
      <c r="A360" s="6">
        <v>328</v>
      </c>
      <c r="B360" s="4" t="s">
        <v>541</v>
      </c>
      <c r="C360" s="4" t="s">
        <v>1593</v>
      </c>
      <c r="D360" s="35" t="s">
        <v>519</v>
      </c>
      <c r="E360" s="36" t="s">
        <v>211</v>
      </c>
      <c r="F360" s="60">
        <v>600</v>
      </c>
    </row>
    <row r="361" spans="1:6" ht="34.5" customHeight="1" x14ac:dyDescent="0.25">
      <c r="A361" s="6">
        <v>329</v>
      </c>
      <c r="B361" s="4" t="s">
        <v>547</v>
      </c>
      <c r="C361" s="4" t="s">
        <v>850</v>
      </c>
      <c r="D361" s="35" t="s">
        <v>521</v>
      </c>
      <c r="E361" s="36" t="s">
        <v>44</v>
      </c>
      <c r="F361" s="60">
        <v>24</v>
      </c>
    </row>
    <row r="362" spans="1:6" ht="34.5" customHeight="1" x14ac:dyDescent="0.25">
      <c r="A362" s="6">
        <v>330</v>
      </c>
      <c r="B362" s="4" t="s">
        <v>548</v>
      </c>
      <c r="C362" s="4" t="s">
        <v>851</v>
      </c>
      <c r="D362" s="35" t="s">
        <v>519</v>
      </c>
      <c r="E362" s="36" t="s">
        <v>211</v>
      </c>
      <c r="F362" s="60">
        <v>700</v>
      </c>
    </row>
    <row r="363" spans="1:6" ht="34.5" customHeight="1" x14ac:dyDescent="0.25">
      <c r="A363" s="6">
        <v>331</v>
      </c>
      <c r="B363" s="4" t="s">
        <v>832</v>
      </c>
      <c r="C363" s="4" t="s">
        <v>852</v>
      </c>
      <c r="D363" s="35" t="s">
        <v>853</v>
      </c>
      <c r="E363" s="36" t="s">
        <v>44</v>
      </c>
      <c r="F363" s="60">
        <v>32</v>
      </c>
    </row>
    <row r="364" spans="1:6" ht="34.5" customHeight="1" x14ac:dyDescent="0.25">
      <c r="A364" s="6">
        <v>332</v>
      </c>
      <c r="B364" s="4" t="s">
        <v>833</v>
      </c>
      <c r="C364" s="4" t="s">
        <v>854</v>
      </c>
      <c r="D364" s="35" t="s">
        <v>519</v>
      </c>
      <c r="E364" s="36" t="s">
        <v>211</v>
      </c>
      <c r="F364" s="60">
        <v>500</v>
      </c>
    </row>
    <row r="365" spans="1:6" ht="38.25" x14ac:dyDescent="0.25">
      <c r="A365" s="6">
        <v>333</v>
      </c>
      <c r="B365" s="33" t="s">
        <v>834</v>
      </c>
      <c r="C365" s="33" t="s">
        <v>855</v>
      </c>
      <c r="D365" s="35" t="s">
        <v>856</v>
      </c>
      <c r="E365" s="36" t="s">
        <v>44</v>
      </c>
      <c r="F365" s="60">
        <v>287</v>
      </c>
    </row>
    <row r="366" spans="1:6" ht="33" customHeight="1" x14ac:dyDescent="0.25">
      <c r="A366" s="6">
        <v>334</v>
      </c>
      <c r="B366" s="34" t="s">
        <v>835</v>
      </c>
      <c r="C366" s="33" t="s">
        <v>857</v>
      </c>
      <c r="D366" s="35" t="s">
        <v>858</v>
      </c>
      <c r="E366" s="36" t="s">
        <v>44</v>
      </c>
      <c r="F366" s="60">
        <v>60</v>
      </c>
    </row>
    <row r="367" spans="1:6" ht="33" customHeight="1" x14ac:dyDescent="0.25">
      <c r="A367" s="6">
        <v>335</v>
      </c>
      <c r="B367" s="4" t="s">
        <v>561</v>
      </c>
      <c r="C367" s="4" t="s">
        <v>859</v>
      </c>
      <c r="D367" s="35" t="s">
        <v>519</v>
      </c>
      <c r="E367" s="36" t="s">
        <v>211</v>
      </c>
      <c r="F367" s="60">
        <v>1400</v>
      </c>
    </row>
    <row r="368" spans="1:6" ht="33" customHeight="1" x14ac:dyDescent="0.25">
      <c r="A368" s="6">
        <v>336</v>
      </c>
      <c r="B368" s="4" t="s">
        <v>562</v>
      </c>
      <c r="C368" s="4" t="s">
        <v>860</v>
      </c>
      <c r="D368" s="35" t="s">
        <v>524</v>
      </c>
      <c r="E368" s="36" t="s">
        <v>44</v>
      </c>
      <c r="F368" s="60">
        <v>8</v>
      </c>
    </row>
    <row r="369" spans="1:6" ht="33" customHeight="1" x14ac:dyDescent="0.25">
      <c r="A369" s="6">
        <v>337</v>
      </c>
      <c r="B369" s="4" t="s">
        <v>563</v>
      </c>
      <c r="C369" s="4" t="s">
        <v>861</v>
      </c>
      <c r="D369" s="35" t="s">
        <v>519</v>
      </c>
      <c r="E369" s="36" t="s">
        <v>211</v>
      </c>
      <c r="F369" s="60">
        <v>11000</v>
      </c>
    </row>
    <row r="370" spans="1:6" ht="38.25" customHeight="1" x14ac:dyDescent="0.25">
      <c r="A370" s="6">
        <v>338</v>
      </c>
      <c r="B370" s="4" t="s">
        <v>564</v>
      </c>
      <c r="C370" s="4" t="s">
        <v>862</v>
      </c>
      <c r="D370" s="35" t="s">
        <v>524</v>
      </c>
      <c r="E370" s="36" t="s">
        <v>44</v>
      </c>
      <c r="F370" s="60">
        <v>8</v>
      </c>
    </row>
    <row r="371" spans="1:6" ht="33" customHeight="1" x14ac:dyDescent="0.25">
      <c r="A371" s="6">
        <v>339</v>
      </c>
      <c r="B371" s="4" t="s">
        <v>565</v>
      </c>
      <c r="C371" s="4" t="s">
        <v>863</v>
      </c>
      <c r="D371" s="35" t="s">
        <v>519</v>
      </c>
      <c r="E371" s="36" t="s">
        <v>211</v>
      </c>
      <c r="F371" s="60">
        <v>1300</v>
      </c>
    </row>
    <row r="372" spans="1:6" ht="33" customHeight="1" x14ac:dyDescent="0.25">
      <c r="A372" s="6">
        <v>340</v>
      </c>
      <c r="B372" s="4" t="s">
        <v>566</v>
      </c>
      <c r="C372" s="4" t="s">
        <v>864</v>
      </c>
      <c r="D372" s="35" t="s">
        <v>521</v>
      </c>
      <c r="E372" s="36" t="s">
        <v>44</v>
      </c>
      <c r="F372" s="60">
        <v>8</v>
      </c>
    </row>
    <row r="373" spans="1:6" ht="33" customHeight="1" x14ac:dyDescent="0.25">
      <c r="A373" s="6">
        <v>341</v>
      </c>
      <c r="B373" s="4" t="s">
        <v>567</v>
      </c>
      <c r="C373" s="4" t="s">
        <v>865</v>
      </c>
      <c r="D373" s="35" t="s">
        <v>519</v>
      </c>
      <c r="E373" s="36" t="s">
        <v>211</v>
      </c>
      <c r="F373" s="60">
        <v>3600</v>
      </c>
    </row>
    <row r="374" spans="1:6" ht="33" customHeight="1" x14ac:dyDescent="0.25">
      <c r="A374" s="6">
        <v>342</v>
      </c>
      <c r="B374" s="4" t="s">
        <v>568</v>
      </c>
      <c r="C374" s="4" t="s">
        <v>866</v>
      </c>
      <c r="D374" s="35" t="s">
        <v>521</v>
      </c>
      <c r="E374" s="36" t="s">
        <v>44</v>
      </c>
      <c r="F374" s="60">
        <v>24</v>
      </c>
    </row>
    <row r="375" spans="1:6" ht="33" customHeight="1" x14ac:dyDescent="0.25">
      <c r="A375" s="6">
        <v>343</v>
      </c>
      <c r="B375" s="4" t="s">
        <v>569</v>
      </c>
      <c r="C375" s="4" t="s">
        <v>867</v>
      </c>
      <c r="D375" s="35" t="s">
        <v>519</v>
      </c>
      <c r="E375" s="36" t="s">
        <v>211</v>
      </c>
      <c r="F375" s="60">
        <v>7000</v>
      </c>
    </row>
    <row r="376" spans="1:6" ht="31.5" customHeight="1" x14ac:dyDescent="0.25">
      <c r="A376" s="6">
        <v>344</v>
      </c>
      <c r="B376" s="4" t="s">
        <v>836</v>
      </c>
      <c r="C376" s="4" t="s">
        <v>868</v>
      </c>
      <c r="D376" s="35" t="s">
        <v>521</v>
      </c>
      <c r="E376" s="36" t="s">
        <v>44</v>
      </c>
      <c r="F376" s="60">
        <v>24</v>
      </c>
    </row>
    <row r="377" spans="1:6" ht="31.5" customHeight="1" x14ac:dyDescent="0.25">
      <c r="A377" s="6">
        <v>345</v>
      </c>
      <c r="B377" s="4" t="s">
        <v>837</v>
      </c>
      <c r="C377" s="4" t="s">
        <v>869</v>
      </c>
      <c r="D377" s="35" t="s">
        <v>519</v>
      </c>
      <c r="E377" s="36" t="s">
        <v>211</v>
      </c>
      <c r="F377" s="60">
        <v>1300</v>
      </c>
    </row>
    <row r="378" spans="1:6" ht="31.5" customHeight="1" x14ac:dyDescent="0.25">
      <c r="A378" s="6">
        <v>346</v>
      </c>
      <c r="B378" s="4" t="s">
        <v>585</v>
      </c>
      <c r="C378" s="4" t="s">
        <v>870</v>
      </c>
      <c r="D378" s="35" t="s">
        <v>871</v>
      </c>
      <c r="E378" s="36" t="s">
        <v>44</v>
      </c>
      <c r="F378" s="60">
        <v>12</v>
      </c>
    </row>
    <row r="379" spans="1:6" ht="31.5" customHeight="1" x14ac:dyDescent="0.25">
      <c r="A379" s="6">
        <v>347</v>
      </c>
      <c r="B379" s="4" t="s">
        <v>586</v>
      </c>
      <c r="C379" s="4" t="s">
        <v>872</v>
      </c>
      <c r="D379" s="35" t="s">
        <v>519</v>
      </c>
      <c r="E379" s="36" t="s">
        <v>211</v>
      </c>
      <c r="F379" s="60">
        <v>1500</v>
      </c>
    </row>
    <row r="380" spans="1:6" ht="36.75" customHeight="1" x14ac:dyDescent="0.25">
      <c r="A380" s="6">
        <v>348</v>
      </c>
      <c r="B380" s="4" t="s">
        <v>838</v>
      </c>
      <c r="C380" s="4" t="s">
        <v>873</v>
      </c>
      <c r="D380" s="35" t="s">
        <v>874</v>
      </c>
      <c r="E380" s="36" t="s">
        <v>44</v>
      </c>
      <c r="F380" s="60">
        <v>54</v>
      </c>
    </row>
    <row r="381" spans="1:6" ht="41.25" customHeight="1" x14ac:dyDescent="0.25">
      <c r="A381" s="6">
        <v>349</v>
      </c>
      <c r="B381" s="4" t="s">
        <v>839</v>
      </c>
      <c r="C381" s="4" t="s">
        <v>875</v>
      </c>
      <c r="D381" s="35" t="s">
        <v>521</v>
      </c>
      <c r="E381" s="36" t="s">
        <v>44</v>
      </c>
      <c r="F381" s="60">
        <v>24</v>
      </c>
    </row>
    <row r="382" spans="1:6" ht="45" customHeight="1" x14ac:dyDescent="0.25">
      <c r="A382" s="6">
        <v>350</v>
      </c>
      <c r="B382" s="4" t="s">
        <v>840</v>
      </c>
      <c r="C382" s="4" t="s">
        <v>876</v>
      </c>
      <c r="D382" s="35" t="s">
        <v>522</v>
      </c>
      <c r="E382" s="36" t="s">
        <v>44</v>
      </c>
      <c r="F382" s="60">
        <v>144</v>
      </c>
    </row>
    <row r="383" spans="1:6" ht="32.25" customHeight="1" x14ac:dyDescent="0.25">
      <c r="A383" s="6">
        <v>351</v>
      </c>
      <c r="B383" s="4" t="s">
        <v>590</v>
      </c>
      <c r="C383" s="4" t="s">
        <v>877</v>
      </c>
      <c r="D383" s="35" t="s">
        <v>519</v>
      </c>
      <c r="E383" s="36" t="s">
        <v>211</v>
      </c>
      <c r="F383" s="60">
        <v>1000</v>
      </c>
    </row>
    <row r="384" spans="1:6" ht="38.25" x14ac:dyDescent="0.25">
      <c r="A384" s="6">
        <v>352</v>
      </c>
      <c r="B384" s="4" t="s">
        <v>841</v>
      </c>
      <c r="C384" s="4" t="s">
        <v>878</v>
      </c>
      <c r="D384" s="35" t="s">
        <v>853</v>
      </c>
      <c r="E384" s="36" t="s">
        <v>44</v>
      </c>
      <c r="F384" s="60">
        <v>32</v>
      </c>
    </row>
    <row r="385" spans="1:6" ht="32.25" customHeight="1" x14ac:dyDescent="0.25">
      <c r="A385" s="6">
        <v>353</v>
      </c>
      <c r="B385" s="4" t="s">
        <v>842</v>
      </c>
      <c r="C385" s="4" t="s">
        <v>879</v>
      </c>
      <c r="D385" s="35" t="s">
        <v>519</v>
      </c>
      <c r="E385" s="36" t="s">
        <v>211</v>
      </c>
      <c r="F385" s="60">
        <v>1000</v>
      </c>
    </row>
    <row r="386" spans="1:6" ht="38.25" x14ac:dyDescent="0.25">
      <c r="A386" s="6">
        <v>354</v>
      </c>
      <c r="B386" s="4" t="s">
        <v>843</v>
      </c>
      <c r="C386" s="4" t="s">
        <v>880</v>
      </c>
      <c r="D386" s="35" t="s">
        <v>881</v>
      </c>
      <c r="E386" s="36" t="s">
        <v>44</v>
      </c>
      <c r="F386" s="60">
        <v>204</v>
      </c>
    </row>
    <row r="387" spans="1:6" ht="45.75" customHeight="1" x14ac:dyDescent="0.25">
      <c r="A387" s="6">
        <v>355</v>
      </c>
      <c r="B387" s="4" t="s">
        <v>596</v>
      </c>
      <c r="C387" s="4" t="s">
        <v>882</v>
      </c>
      <c r="D387" s="35" t="s">
        <v>524</v>
      </c>
      <c r="E387" s="36" t="s">
        <v>44</v>
      </c>
      <c r="F387" s="60">
        <v>16</v>
      </c>
    </row>
    <row r="388" spans="1:6" ht="46.5" customHeight="1" x14ac:dyDescent="0.25">
      <c r="A388" s="6">
        <v>356</v>
      </c>
      <c r="B388" s="4" t="s">
        <v>597</v>
      </c>
      <c r="C388" s="4" t="s">
        <v>883</v>
      </c>
      <c r="D388" s="35" t="s">
        <v>519</v>
      </c>
      <c r="E388" s="36" t="s">
        <v>211</v>
      </c>
      <c r="F388" s="60">
        <v>10000</v>
      </c>
    </row>
    <row r="389" spans="1:6" ht="34.5" customHeight="1" x14ac:dyDescent="0.25">
      <c r="A389" s="6">
        <v>357</v>
      </c>
      <c r="B389" s="4" t="s">
        <v>599</v>
      </c>
      <c r="C389" s="4" t="s">
        <v>884</v>
      </c>
      <c r="D389" s="35" t="s">
        <v>521</v>
      </c>
      <c r="E389" s="36" t="s">
        <v>44</v>
      </c>
      <c r="F389" s="60">
        <v>72</v>
      </c>
    </row>
    <row r="390" spans="1:6" ht="34.5" customHeight="1" x14ac:dyDescent="0.25">
      <c r="A390" s="6">
        <v>358</v>
      </c>
      <c r="B390" s="4" t="s">
        <v>600</v>
      </c>
      <c r="C390" s="4" t="s">
        <v>885</v>
      </c>
      <c r="D390" s="35" t="s">
        <v>519</v>
      </c>
      <c r="E390" s="36" t="s">
        <v>211</v>
      </c>
      <c r="F390" s="60">
        <v>9000</v>
      </c>
    </row>
    <row r="391" spans="1:6" ht="34.5" customHeight="1" x14ac:dyDescent="0.25">
      <c r="A391" s="6">
        <v>359</v>
      </c>
      <c r="B391" s="4" t="s">
        <v>844</v>
      </c>
      <c r="C391" s="4" t="s">
        <v>886</v>
      </c>
      <c r="D391" s="35" t="s">
        <v>887</v>
      </c>
      <c r="E391" s="35" t="s">
        <v>44</v>
      </c>
      <c r="F391" s="60">
        <v>18</v>
      </c>
    </row>
    <row r="392" spans="1:6" ht="34.5" customHeight="1" x14ac:dyDescent="0.25">
      <c r="A392" s="6">
        <v>360</v>
      </c>
      <c r="B392" s="4" t="s">
        <v>845</v>
      </c>
      <c r="C392" s="4" t="s">
        <v>888</v>
      </c>
      <c r="D392" s="35" t="s">
        <v>889</v>
      </c>
      <c r="E392" s="36" t="s">
        <v>211</v>
      </c>
      <c r="F392" s="60">
        <v>2200</v>
      </c>
    </row>
    <row r="393" spans="1:6" ht="34.5" customHeight="1" x14ac:dyDescent="0.25">
      <c r="A393" s="6">
        <v>361</v>
      </c>
      <c r="B393" s="4" t="s">
        <v>473</v>
      </c>
      <c r="C393" s="4" t="s">
        <v>505</v>
      </c>
      <c r="D393" s="35" t="s">
        <v>527</v>
      </c>
      <c r="E393" s="36" t="s">
        <v>43</v>
      </c>
      <c r="F393" s="60">
        <v>1000</v>
      </c>
    </row>
    <row r="394" spans="1:6" ht="38.25" x14ac:dyDescent="0.25">
      <c r="A394" s="6">
        <v>362</v>
      </c>
      <c r="B394" s="4" t="s">
        <v>483</v>
      </c>
      <c r="C394" s="4" t="s">
        <v>515</v>
      </c>
      <c r="D394" s="35" t="s">
        <v>517</v>
      </c>
      <c r="E394" s="36" t="s">
        <v>44</v>
      </c>
      <c r="F394" s="60">
        <v>62400</v>
      </c>
    </row>
    <row r="395" spans="1:6" ht="34.5" customHeight="1" x14ac:dyDescent="0.25">
      <c r="A395" s="6">
        <v>363</v>
      </c>
      <c r="B395" s="4" t="s">
        <v>455</v>
      </c>
      <c r="C395" s="4" t="s">
        <v>485</v>
      </c>
      <c r="D395" s="35" t="s">
        <v>517</v>
      </c>
      <c r="E395" s="36" t="s">
        <v>44</v>
      </c>
      <c r="F395" s="60">
        <v>62400</v>
      </c>
    </row>
    <row r="396" spans="1:6" ht="38.25" x14ac:dyDescent="0.25">
      <c r="A396" s="6">
        <v>364</v>
      </c>
      <c r="B396" s="4" t="s">
        <v>470</v>
      </c>
      <c r="C396" s="4" t="s">
        <v>890</v>
      </c>
      <c r="D396" s="35" t="s">
        <v>525</v>
      </c>
      <c r="E396" s="36" t="s">
        <v>44</v>
      </c>
      <c r="F396" s="60">
        <v>200</v>
      </c>
    </row>
    <row r="397" spans="1:6" ht="25.5" x14ac:dyDescent="0.25">
      <c r="A397" s="6">
        <v>365</v>
      </c>
      <c r="B397" s="4" t="s">
        <v>846</v>
      </c>
      <c r="C397" s="4" t="s">
        <v>891</v>
      </c>
      <c r="D397" s="35" t="s">
        <v>892</v>
      </c>
      <c r="E397" s="36" t="s">
        <v>43</v>
      </c>
      <c r="F397" s="60">
        <v>15000</v>
      </c>
    </row>
    <row r="398" spans="1:6" ht="25.5" x14ac:dyDescent="0.25">
      <c r="A398" s="6">
        <v>366</v>
      </c>
      <c r="B398" s="4" t="s">
        <v>380</v>
      </c>
      <c r="C398" s="4" t="s">
        <v>503</v>
      </c>
      <c r="D398" s="35" t="s">
        <v>526</v>
      </c>
      <c r="E398" s="36" t="s">
        <v>43</v>
      </c>
      <c r="F398" s="60">
        <v>264000</v>
      </c>
    </row>
    <row r="399" spans="1:6" ht="38.25" x14ac:dyDescent="0.25">
      <c r="A399" s="6">
        <v>367</v>
      </c>
      <c r="B399" s="4" t="s">
        <v>379</v>
      </c>
      <c r="C399" s="4" t="s">
        <v>497</v>
      </c>
      <c r="D399" s="35" t="s">
        <v>517</v>
      </c>
      <c r="E399" s="36" t="s">
        <v>44</v>
      </c>
      <c r="F399" s="60">
        <v>195000</v>
      </c>
    </row>
    <row r="400" spans="1:6" s="54" customFormat="1" ht="31.5" customHeight="1" x14ac:dyDescent="0.25">
      <c r="A400" s="6">
        <v>368</v>
      </c>
      <c r="B400" s="41" t="s">
        <v>603</v>
      </c>
      <c r="C400" s="8" t="s">
        <v>893</v>
      </c>
      <c r="D400" s="35" t="s">
        <v>521</v>
      </c>
      <c r="E400" s="36" t="s">
        <v>44</v>
      </c>
      <c r="F400" s="61">
        <v>48</v>
      </c>
    </row>
    <row r="401" spans="1:6" s="54" customFormat="1" ht="31.5" customHeight="1" x14ac:dyDescent="0.25">
      <c r="A401" s="6">
        <v>369</v>
      </c>
      <c r="B401" s="41" t="s">
        <v>604</v>
      </c>
      <c r="C401" s="8" t="s">
        <v>741</v>
      </c>
      <c r="D401" s="35" t="s">
        <v>519</v>
      </c>
      <c r="E401" s="36" t="s">
        <v>211</v>
      </c>
      <c r="F401" s="61">
        <v>1200</v>
      </c>
    </row>
    <row r="402" spans="1:6" ht="24" customHeight="1" x14ac:dyDescent="0.25">
      <c r="A402" s="26" t="s">
        <v>894</v>
      </c>
      <c r="B402" s="27"/>
      <c r="C402" s="27"/>
      <c r="D402" s="27"/>
      <c r="E402" s="27"/>
      <c r="F402" s="63"/>
    </row>
    <row r="403" spans="1:6" ht="38.25" x14ac:dyDescent="0.25">
      <c r="A403" s="6">
        <v>370</v>
      </c>
      <c r="B403" s="13" t="s">
        <v>535</v>
      </c>
      <c r="C403" s="32" t="s">
        <v>933</v>
      </c>
      <c r="D403" s="35" t="s">
        <v>934</v>
      </c>
      <c r="E403" s="36" t="s">
        <v>211</v>
      </c>
      <c r="F403" s="60">
        <v>9048</v>
      </c>
    </row>
    <row r="404" spans="1:6" ht="38.25" x14ac:dyDescent="0.25">
      <c r="A404" s="6">
        <v>371</v>
      </c>
      <c r="B404" s="13" t="s">
        <v>895</v>
      </c>
      <c r="C404" s="32" t="s">
        <v>935</v>
      </c>
      <c r="D404" s="35" t="s">
        <v>936</v>
      </c>
      <c r="E404" s="36" t="s">
        <v>211</v>
      </c>
      <c r="F404" s="60">
        <v>4050</v>
      </c>
    </row>
    <row r="405" spans="1:6" ht="38.25" x14ac:dyDescent="0.25">
      <c r="A405" s="6">
        <v>372</v>
      </c>
      <c r="B405" s="13" t="s">
        <v>537</v>
      </c>
      <c r="C405" s="32" t="s">
        <v>937</v>
      </c>
      <c r="D405" s="35" t="s">
        <v>938</v>
      </c>
      <c r="E405" s="36" t="s">
        <v>211</v>
      </c>
      <c r="F405" s="60">
        <v>5547</v>
      </c>
    </row>
    <row r="406" spans="1:6" ht="25.5" x14ac:dyDescent="0.25">
      <c r="A406" s="6">
        <v>373</v>
      </c>
      <c r="B406" s="13" t="s">
        <v>538</v>
      </c>
      <c r="C406" s="32" t="s">
        <v>939</v>
      </c>
      <c r="D406" s="35" t="s">
        <v>940</v>
      </c>
      <c r="E406" s="36" t="s">
        <v>211</v>
      </c>
      <c r="F406" s="60">
        <v>1488</v>
      </c>
    </row>
    <row r="407" spans="1:6" ht="38.25" x14ac:dyDescent="0.25">
      <c r="A407" s="6">
        <v>374</v>
      </c>
      <c r="B407" s="13" t="s">
        <v>539</v>
      </c>
      <c r="C407" s="32" t="s">
        <v>941</v>
      </c>
      <c r="D407" s="35" t="s">
        <v>942</v>
      </c>
      <c r="E407" s="36" t="s">
        <v>211</v>
      </c>
      <c r="F407" s="60">
        <v>6400</v>
      </c>
    </row>
    <row r="408" spans="1:6" ht="38.25" x14ac:dyDescent="0.25">
      <c r="A408" s="6">
        <v>375</v>
      </c>
      <c r="B408" s="13" t="s">
        <v>542</v>
      </c>
      <c r="C408" s="32" t="s">
        <v>943</v>
      </c>
      <c r="D408" s="35" t="s">
        <v>944</v>
      </c>
      <c r="E408" s="36" t="s">
        <v>211</v>
      </c>
      <c r="F408" s="60">
        <v>10667</v>
      </c>
    </row>
    <row r="409" spans="1:6" ht="41.25" customHeight="1" x14ac:dyDescent="0.25">
      <c r="A409" s="6">
        <v>376</v>
      </c>
      <c r="B409" s="13" t="s">
        <v>543</v>
      </c>
      <c r="C409" s="32" t="s">
        <v>945</v>
      </c>
      <c r="D409" s="35" t="s">
        <v>946</v>
      </c>
      <c r="E409" s="36" t="s">
        <v>211</v>
      </c>
      <c r="F409" s="60">
        <v>9167</v>
      </c>
    </row>
    <row r="410" spans="1:6" ht="38.25" x14ac:dyDescent="0.25">
      <c r="A410" s="6">
        <v>377</v>
      </c>
      <c r="B410" s="13" t="s">
        <v>544</v>
      </c>
      <c r="C410" s="32" t="s">
        <v>947</v>
      </c>
      <c r="D410" s="35" t="s">
        <v>948</v>
      </c>
      <c r="E410" s="36" t="s">
        <v>211</v>
      </c>
      <c r="F410" s="60">
        <v>15000</v>
      </c>
    </row>
    <row r="411" spans="1:6" ht="38.25" x14ac:dyDescent="0.25">
      <c r="A411" s="6">
        <v>378</v>
      </c>
      <c r="B411" s="13" t="s">
        <v>896</v>
      </c>
      <c r="C411" s="32" t="s">
        <v>949</v>
      </c>
      <c r="D411" s="35" t="s">
        <v>948</v>
      </c>
      <c r="E411" s="36" t="s">
        <v>211</v>
      </c>
      <c r="F411" s="60">
        <v>1500</v>
      </c>
    </row>
    <row r="412" spans="1:6" ht="25.5" x14ac:dyDescent="0.25">
      <c r="A412" s="6">
        <v>379</v>
      </c>
      <c r="B412" s="13" t="s">
        <v>897</v>
      </c>
      <c r="C412" s="32" t="s">
        <v>950</v>
      </c>
      <c r="D412" s="35" t="s">
        <v>858</v>
      </c>
      <c r="E412" s="36" t="s">
        <v>44</v>
      </c>
      <c r="F412" s="60">
        <v>30</v>
      </c>
    </row>
    <row r="413" spans="1:6" ht="38.25" x14ac:dyDescent="0.25">
      <c r="A413" s="6">
        <v>380</v>
      </c>
      <c r="B413" s="13" t="s">
        <v>545</v>
      </c>
      <c r="C413" s="32" t="s">
        <v>951</v>
      </c>
      <c r="D413" s="35" t="s">
        <v>952</v>
      </c>
      <c r="E413" s="36" t="s">
        <v>211</v>
      </c>
      <c r="F413" s="60">
        <v>3000</v>
      </c>
    </row>
    <row r="414" spans="1:6" ht="42.75" customHeight="1" x14ac:dyDescent="0.25">
      <c r="A414" s="6">
        <v>381</v>
      </c>
      <c r="B414" s="13" t="s">
        <v>546</v>
      </c>
      <c r="C414" s="32" t="s">
        <v>953</v>
      </c>
      <c r="D414" s="35" t="s">
        <v>952</v>
      </c>
      <c r="E414" s="36" t="s">
        <v>211</v>
      </c>
      <c r="F414" s="60">
        <v>3000</v>
      </c>
    </row>
    <row r="415" spans="1:6" ht="41.25" customHeight="1" x14ac:dyDescent="0.25">
      <c r="A415" s="6">
        <v>382</v>
      </c>
      <c r="B415" s="13" t="s">
        <v>898</v>
      </c>
      <c r="C415" s="32" t="s">
        <v>954</v>
      </c>
      <c r="D415" s="35" t="s">
        <v>955</v>
      </c>
      <c r="E415" s="36" t="s">
        <v>211</v>
      </c>
      <c r="F415" s="60">
        <v>3750</v>
      </c>
    </row>
    <row r="416" spans="1:6" ht="40.5" customHeight="1" x14ac:dyDescent="0.25">
      <c r="A416" s="6">
        <v>383</v>
      </c>
      <c r="B416" s="13" t="s">
        <v>550</v>
      </c>
      <c r="C416" s="32" t="s">
        <v>956</v>
      </c>
      <c r="D416" s="35" t="s">
        <v>957</v>
      </c>
      <c r="E416" s="36" t="s">
        <v>211</v>
      </c>
      <c r="F416" s="60">
        <v>64800</v>
      </c>
    </row>
    <row r="417" spans="1:6" ht="33.75" customHeight="1" x14ac:dyDescent="0.25">
      <c r="A417" s="6">
        <v>384</v>
      </c>
      <c r="B417" s="13" t="s">
        <v>899</v>
      </c>
      <c r="C417" s="32" t="s">
        <v>958</v>
      </c>
      <c r="D417" s="35" t="s">
        <v>959</v>
      </c>
      <c r="E417" s="36" t="s">
        <v>211</v>
      </c>
      <c r="F417" s="60">
        <v>64000</v>
      </c>
    </row>
    <row r="418" spans="1:6" ht="33.75" customHeight="1" x14ac:dyDescent="0.25">
      <c r="A418" s="6">
        <v>385</v>
      </c>
      <c r="B418" s="13" t="s">
        <v>900</v>
      </c>
      <c r="C418" s="32" t="s">
        <v>960</v>
      </c>
      <c r="D418" s="35" t="s">
        <v>961</v>
      </c>
      <c r="E418" s="36" t="s">
        <v>44</v>
      </c>
      <c r="F418" s="60">
        <v>14</v>
      </c>
    </row>
    <row r="419" spans="1:6" ht="38.25" x14ac:dyDescent="0.25">
      <c r="A419" s="6">
        <v>386</v>
      </c>
      <c r="B419" s="13" t="s">
        <v>552</v>
      </c>
      <c r="C419" s="32" t="s">
        <v>962</v>
      </c>
      <c r="D419" s="35" t="s">
        <v>963</v>
      </c>
      <c r="E419" s="36" t="s">
        <v>211</v>
      </c>
      <c r="F419" s="60">
        <v>4000</v>
      </c>
    </row>
    <row r="420" spans="1:6" ht="42.75" customHeight="1" x14ac:dyDescent="0.25">
      <c r="A420" s="6">
        <v>387</v>
      </c>
      <c r="B420" s="13" t="s">
        <v>901</v>
      </c>
      <c r="C420" s="32" t="s">
        <v>964</v>
      </c>
      <c r="D420" s="35" t="s">
        <v>965</v>
      </c>
      <c r="E420" s="36" t="s">
        <v>44</v>
      </c>
      <c r="F420" s="60">
        <v>600</v>
      </c>
    </row>
    <row r="421" spans="1:6" ht="35.25" customHeight="1" x14ac:dyDescent="0.25">
      <c r="A421" s="6">
        <v>388</v>
      </c>
      <c r="B421" s="13" t="s">
        <v>902</v>
      </c>
      <c r="C421" s="32" t="s">
        <v>966</v>
      </c>
      <c r="D421" s="11" t="s">
        <v>967</v>
      </c>
      <c r="E421" s="30" t="s">
        <v>44</v>
      </c>
      <c r="F421" s="60">
        <v>600</v>
      </c>
    </row>
    <row r="422" spans="1:6" ht="35.25" customHeight="1" x14ac:dyDescent="0.25">
      <c r="A422" s="6">
        <v>389</v>
      </c>
      <c r="B422" s="13" t="s">
        <v>903</v>
      </c>
      <c r="C422" s="32" t="s">
        <v>968</v>
      </c>
      <c r="D422" s="35" t="s">
        <v>969</v>
      </c>
      <c r="E422" s="11" t="s">
        <v>44</v>
      </c>
      <c r="F422" s="60">
        <v>112000</v>
      </c>
    </row>
    <row r="423" spans="1:6" ht="36.75" customHeight="1" x14ac:dyDescent="0.25">
      <c r="A423" s="6">
        <v>390</v>
      </c>
      <c r="B423" s="13" t="s">
        <v>904</v>
      </c>
      <c r="C423" s="32" t="s">
        <v>970</v>
      </c>
      <c r="D423" s="35" t="s">
        <v>971</v>
      </c>
      <c r="E423" s="11" t="s">
        <v>44</v>
      </c>
      <c r="F423" s="60">
        <v>540</v>
      </c>
    </row>
    <row r="424" spans="1:6" ht="38.25" x14ac:dyDescent="0.25">
      <c r="A424" s="6">
        <v>391</v>
      </c>
      <c r="B424" s="13" t="s">
        <v>905</v>
      </c>
      <c r="C424" s="32" t="s">
        <v>972</v>
      </c>
      <c r="D424" s="35" t="s">
        <v>973</v>
      </c>
      <c r="E424" s="11" t="s">
        <v>44</v>
      </c>
      <c r="F424" s="60">
        <v>8060</v>
      </c>
    </row>
    <row r="425" spans="1:6" ht="43.5" customHeight="1" x14ac:dyDescent="0.25">
      <c r="A425" s="6">
        <v>392</v>
      </c>
      <c r="B425" s="13" t="s">
        <v>906</v>
      </c>
      <c r="C425" s="32" t="s">
        <v>974</v>
      </c>
      <c r="D425" s="35" t="s">
        <v>959</v>
      </c>
      <c r="E425" s="11" t="s">
        <v>211</v>
      </c>
      <c r="F425" s="60">
        <v>3200</v>
      </c>
    </row>
    <row r="426" spans="1:6" ht="43.5" customHeight="1" x14ac:dyDescent="0.25">
      <c r="A426" s="6">
        <v>393</v>
      </c>
      <c r="B426" s="13" t="s">
        <v>571</v>
      </c>
      <c r="C426" s="32" t="s">
        <v>975</v>
      </c>
      <c r="D426" s="35" t="s">
        <v>948</v>
      </c>
      <c r="E426" s="11" t="s">
        <v>211</v>
      </c>
      <c r="F426" s="60">
        <v>8000</v>
      </c>
    </row>
    <row r="427" spans="1:6" ht="43.5" customHeight="1" x14ac:dyDescent="0.25">
      <c r="A427" s="6">
        <v>394</v>
      </c>
      <c r="B427" s="13" t="s">
        <v>907</v>
      </c>
      <c r="C427" s="32" t="s">
        <v>976</v>
      </c>
      <c r="D427" s="35" t="s">
        <v>977</v>
      </c>
      <c r="E427" s="11" t="s">
        <v>211</v>
      </c>
      <c r="F427" s="60">
        <v>58400</v>
      </c>
    </row>
    <row r="428" spans="1:6" ht="43.5" customHeight="1" x14ac:dyDescent="0.25">
      <c r="A428" s="6">
        <v>395</v>
      </c>
      <c r="B428" s="13" t="s">
        <v>573</v>
      </c>
      <c r="C428" s="32" t="s">
        <v>978</v>
      </c>
      <c r="D428" s="35" t="s">
        <v>977</v>
      </c>
      <c r="E428" s="11" t="s">
        <v>211</v>
      </c>
      <c r="F428" s="60">
        <v>58400</v>
      </c>
    </row>
    <row r="429" spans="1:6" ht="51" x14ac:dyDescent="0.25">
      <c r="A429" s="6">
        <v>396</v>
      </c>
      <c r="B429" s="13" t="s">
        <v>574</v>
      </c>
      <c r="C429" s="32" t="s">
        <v>979</v>
      </c>
      <c r="D429" s="35" t="s">
        <v>980</v>
      </c>
      <c r="E429" s="11" t="s">
        <v>211</v>
      </c>
      <c r="F429" s="60">
        <v>2880</v>
      </c>
    </row>
    <row r="430" spans="1:6" ht="42" customHeight="1" x14ac:dyDescent="0.25">
      <c r="A430" s="6">
        <v>397</v>
      </c>
      <c r="B430" s="13" t="s">
        <v>577</v>
      </c>
      <c r="C430" s="32" t="s">
        <v>981</v>
      </c>
      <c r="D430" s="35" t="s">
        <v>982</v>
      </c>
      <c r="E430" s="11" t="s">
        <v>211</v>
      </c>
      <c r="F430" s="60">
        <v>1119</v>
      </c>
    </row>
    <row r="431" spans="1:6" ht="42" customHeight="1" x14ac:dyDescent="0.25">
      <c r="A431" s="6">
        <v>398</v>
      </c>
      <c r="B431" s="13" t="s">
        <v>908</v>
      </c>
      <c r="C431" s="32" t="s">
        <v>983</v>
      </c>
      <c r="D431" s="35" t="s">
        <v>984</v>
      </c>
      <c r="E431" s="11" t="s">
        <v>211</v>
      </c>
      <c r="F431" s="60">
        <v>2760</v>
      </c>
    </row>
    <row r="432" spans="1:6" ht="42" customHeight="1" x14ac:dyDescent="0.25">
      <c r="A432" s="6">
        <v>399</v>
      </c>
      <c r="B432" s="13" t="s">
        <v>909</v>
      </c>
      <c r="C432" s="32" t="s">
        <v>985</v>
      </c>
      <c r="D432" s="35" t="s">
        <v>986</v>
      </c>
      <c r="E432" s="11" t="s">
        <v>44</v>
      </c>
      <c r="F432" s="60">
        <v>15</v>
      </c>
    </row>
    <row r="433" spans="1:6" ht="42" customHeight="1" x14ac:dyDescent="0.25">
      <c r="A433" s="6">
        <v>400</v>
      </c>
      <c r="B433" s="13" t="s">
        <v>575</v>
      </c>
      <c r="C433" s="32" t="s">
        <v>987</v>
      </c>
      <c r="D433" s="35" t="s">
        <v>988</v>
      </c>
      <c r="E433" s="11" t="s">
        <v>211</v>
      </c>
      <c r="F433" s="60">
        <v>1164</v>
      </c>
    </row>
    <row r="434" spans="1:6" ht="45" customHeight="1" x14ac:dyDescent="0.25">
      <c r="A434" s="6">
        <v>401</v>
      </c>
      <c r="B434" s="13" t="s">
        <v>576</v>
      </c>
      <c r="C434" s="32" t="s">
        <v>989</v>
      </c>
      <c r="D434" s="35" t="s">
        <v>982</v>
      </c>
      <c r="E434" s="11" t="s">
        <v>211</v>
      </c>
      <c r="F434" s="60">
        <v>1119</v>
      </c>
    </row>
    <row r="435" spans="1:6" ht="37.5" customHeight="1" x14ac:dyDescent="0.25">
      <c r="A435" s="6">
        <v>402</v>
      </c>
      <c r="B435" s="13" t="s">
        <v>910</v>
      </c>
      <c r="C435" s="32" t="s">
        <v>990</v>
      </c>
      <c r="D435" s="35" t="s">
        <v>963</v>
      </c>
      <c r="E435" s="11" t="s">
        <v>211</v>
      </c>
      <c r="F435" s="60">
        <v>18000</v>
      </c>
    </row>
    <row r="436" spans="1:6" ht="51" x14ac:dyDescent="0.25">
      <c r="A436" s="6">
        <v>403</v>
      </c>
      <c r="B436" s="13" t="s">
        <v>911</v>
      </c>
      <c r="C436" s="32" t="s">
        <v>991</v>
      </c>
      <c r="D436" s="35" t="s">
        <v>992</v>
      </c>
      <c r="E436" s="11" t="s">
        <v>211</v>
      </c>
      <c r="F436" s="60">
        <v>9100</v>
      </c>
    </row>
    <row r="437" spans="1:6" ht="44.25" customHeight="1" x14ac:dyDescent="0.25">
      <c r="A437" s="6">
        <v>404</v>
      </c>
      <c r="B437" s="13" t="s">
        <v>580</v>
      </c>
      <c r="C437" s="32" t="s">
        <v>993</v>
      </c>
      <c r="D437" s="35" t="s">
        <v>994</v>
      </c>
      <c r="E437" s="11" t="s">
        <v>211</v>
      </c>
      <c r="F437" s="60">
        <v>4500</v>
      </c>
    </row>
    <row r="438" spans="1:6" ht="39.75" customHeight="1" x14ac:dyDescent="0.25">
      <c r="A438" s="6">
        <v>405</v>
      </c>
      <c r="B438" s="13" t="s">
        <v>583</v>
      </c>
      <c r="C438" s="32" t="s">
        <v>995</v>
      </c>
      <c r="D438" s="35" t="s">
        <v>996</v>
      </c>
      <c r="E438" s="11" t="s">
        <v>211</v>
      </c>
      <c r="F438" s="60">
        <v>15560</v>
      </c>
    </row>
    <row r="439" spans="1:6" ht="39.75" customHeight="1" x14ac:dyDescent="0.25">
      <c r="A439" s="6">
        <v>406</v>
      </c>
      <c r="B439" s="13" t="s">
        <v>912</v>
      </c>
      <c r="C439" s="32" t="s">
        <v>997</v>
      </c>
      <c r="D439" s="35" t="s">
        <v>998</v>
      </c>
      <c r="E439" s="11" t="s">
        <v>44</v>
      </c>
      <c r="F439" s="60">
        <v>30</v>
      </c>
    </row>
    <row r="440" spans="1:6" ht="39.75" customHeight="1" x14ac:dyDescent="0.25">
      <c r="A440" s="6">
        <v>407</v>
      </c>
      <c r="B440" s="13" t="s">
        <v>584</v>
      </c>
      <c r="C440" s="32" t="s">
        <v>999</v>
      </c>
      <c r="D440" s="35" t="s">
        <v>963</v>
      </c>
      <c r="E440" s="11" t="s">
        <v>211</v>
      </c>
      <c r="F440" s="60">
        <v>25000</v>
      </c>
    </row>
    <row r="441" spans="1:6" ht="42.75" customHeight="1" x14ac:dyDescent="0.25">
      <c r="A441" s="6">
        <v>408</v>
      </c>
      <c r="B441" s="13" t="s">
        <v>587</v>
      </c>
      <c r="C441" s="32" t="s">
        <v>1000</v>
      </c>
      <c r="D441" s="35" t="s">
        <v>1001</v>
      </c>
      <c r="E441" s="11" t="s">
        <v>211</v>
      </c>
      <c r="F441" s="60">
        <v>3553</v>
      </c>
    </row>
    <row r="442" spans="1:6" ht="31.5" customHeight="1" x14ac:dyDescent="0.25">
      <c r="A442" s="6">
        <v>409</v>
      </c>
      <c r="B442" s="13" t="s">
        <v>913</v>
      </c>
      <c r="C442" s="32" t="s">
        <v>1002</v>
      </c>
      <c r="D442" s="35" t="s">
        <v>1003</v>
      </c>
      <c r="E442" s="11" t="s">
        <v>44</v>
      </c>
      <c r="F442" s="60">
        <v>25</v>
      </c>
    </row>
    <row r="443" spans="1:6" ht="31.5" customHeight="1" x14ac:dyDescent="0.25">
      <c r="A443" s="6">
        <v>410</v>
      </c>
      <c r="B443" s="13" t="s">
        <v>914</v>
      </c>
      <c r="C443" s="32" t="s">
        <v>1004</v>
      </c>
      <c r="D443" s="37" t="s">
        <v>1005</v>
      </c>
      <c r="E443" s="11" t="s">
        <v>44</v>
      </c>
      <c r="F443" s="60">
        <v>300</v>
      </c>
    </row>
    <row r="444" spans="1:6" ht="44.25" customHeight="1" x14ac:dyDescent="0.25">
      <c r="A444" s="6">
        <v>411</v>
      </c>
      <c r="B444" s="13" t="s">
        <v>915</v>
      </c>
      <c r="C444" s="32" t="s">
        <v>1006</v>
      </c>
      <c r="D444" s="35" t="s">
        <v>1007</v>
      </c>
      <c r="E444" s="11" t="s">
        <v>211</v>
      </c>
      <c r="F444" s="60">
        <v>7200</v>
      </c>
    </row>
    <row r="445" spans="1:6" ht="44.25" customHeight="1" x14ac:dyDescent="0.25">
      <c r="A445" s="6">
        <v>412</v>
      </c>
      <c r="B445" s="13" t="s">
        <v>916</v>
      </c>
      <c r="C445" s="32" t="s">
        <v>1008</v>
      </c>
      <c r="D445" s="35" t="s">
        <v>948</v>
      </c>
      <c r="E445" s="11" t="s">
        <v>211</v>
      </c>
      <c r="F445" s="60">
        <v>7500</v>
      </c>
    </row>
    <row r="446" spans="1:6" ht="44.25" customHeight="1" x14ac:dyDescent="0.25">
      <c r="A446" s="6">
        <v>413</v>
      </c>
      <c r="B446" s="13" t="s">
        <v>592</v>
      </c>
      <c r="C446" s="32" t="s">
        <v>1009</v>
      </c>
      <c r="D446" s="35" t="s">
        <v>1010</v>
      </c>
      <c r="E446" s="11" t="s">
        <v>211</v>
      </c>
      <c r="F446" s="60">
        <v>5600</v>
      </c>
    </row>
    <row r="447" spans="1:6" ht="44.25" customHeight="1" x14ac:dyDescent="0.25">
      <c r="A447" s="6">
        <v>414</v>
      </c>
      <c r="B447" s="13" t="s">
        <v>593</v>
      </c>
      <c r="C447" s="32" t="s">
        <v>1011</v>
      </c>
      <c r="D447" s="35" t="s">
        <v>1012</v>
      </c>
      <c r="E447" s="11" t="s">
        <v>211</v>
      </c>
      <c r="F447" s="60">
        <v>2271</v>
      </c>
    </row>
    <row r="448" spans="1:6" ht="44.25" customHeight="1" x14ac:dyDescent="0.25">
      <c r="A448" s="6">
        <v>415</v>
      </c>
      <c r="B448" s="13" t="s">
        <v>595</v>
      </c>
      <c r="C448" s="32" t="s">
        <v>1013</v>
      </c>
      <c r="D448" s="35" t="s">
        <v>1014</v>
      </c>
      <c r="E448" s="11" t="s">
        <v>211</v>
      </c>
      <c r="F448" s="60">
        <v>14688</v>
      </c>
    </row>
    <row r="449" spans="1:6" ht="44.25" customHeight="1" x14ac:dyDescent="0.25">
      <c r="A449" s="6">
        <v>416</v>
      </c>
      <c r="B449" s="13" t="s">
        <v>598</v>
      </c>
      <c r="C449" s="32" t="s">
        <v>1015</v>
      </c>
      <c r="D449" s="35" t="s">
        <v>1016</v>
      </c>
      <c r="E449" s="11" t="s">
        <v>211</v>
      </c>
      <c r="F449" s="60">
        <v>3128</v>
      </c>
    </row>
    <row r="450" spans="1:6" ht="44.25" customHeight="1" x14ac:dyDescent="0.25">
      <c r="A450" s="6">
        <v>417</v>
      </c>
      <c r="B450" s="13" t="s">
        <v>601</v>
      </c>
      <c r="C450" s="32" t="s">
        <v>1017</v>
      </c>
      <c r="D450" s="35" t="s">
        <v>1018</v>
      </c>
      <c r="E450" s="11" t="s">
        <v>211</v>
      </c>
      <c r="F450" s="60">
        <v>6064</v>
      </c>
    </row>
    <row r="451" spans="1:6" ht="44.25" customHeight="1" x14ac:dyDescent="0.25">
      <c r="A451" s="6">
        <v>418</v>
      </c>
      <c r="B451" s="13" t="s">
        <v>602</v>
      </c>
      <c r="C451" s="32" t="s">
        <v>1019</v>
      </c>
      <c r="D451" s="35" t="s">
        <v>948</v>
      </c>
      <c r="E451" s="11" t="s">
        <v>211</v>
      </c>
      <c r="F451" s="60">
        <v>55000</v>
      </c>
    </row>
    <row r="452" spans="1:6" ht="44.25" customHeight="1" x14ac:dyDescent="0.25">
      <c r="A452" s="6">
        <v>419</v>
      </c>
      <c r="B452" s="13" t="s">
        <v>917</v>
      </c>
      <c r="C452" s="32" t="s">
        <v>1020</v>
      </c>
      <c r="D452" s="38" t="s">
        <v>528</v>
      </c>
      <c r="E452" s="11" t="s">
        <v>44</v>
      </c>
      <c r="F452" s="60">
        <v>240</v>
      </c>
    </row>
    <row r="453" spans="1:6" ht="38.25" x14ac:dyDescent="0.25">
      <c r="A453" s="6">
        <v>420</v>
      </c>
      <c r="B453" s="13" t="s">
        <v>918</v>
      </c>
      <c r="C453" s="32" t="s">
        <v>1021</v>
      </c>
      <c r="D453" s="35" t="s">
        <v>528</v>
      </c>
      <c r="E453" s="11" t="s">
        <v>44</v>
      </c>
      <c r="F453" s="60">
        <v>180</v>
      </c>
    </row>
    <row r="454" spans="1:6" ht="38.25" x14ac:dyDescent="0.25">
      <c r="A454" s="6">
        <v>421</v>
      </c>
      <c r="B454" s="13" t="s">
        <v>919</v>
      </c>
      <c r="C454" s="32" t="s">
        <v>1022</v>
      </c>
      <c r="D454" s="35" t="s">
        <v>528</v>
      </c>
      <c r="E454" s="11" t="s">
        <v>44</v>
      </c>
      <c r="F454" s="60">
        <v>180</v>
      </c>
    </row>
    <row r="455" spans="1:6" ht="38.25" x14ac:dyDescent="0.25">
      <c r="A455" s="6">
        <v>422</v>
      </c>
      <c r="B455" s="13" t="s">
        <v>920</v>
      </c>
      <c r="C455" s="32" t="s">
        <v>1023</v>
      </c>
      <c r="D455" s="35" t="s">
        <v>528</v>
      </c>
      <c r="E455" s="11" t="s">
        <v>44</v>
      </c>
      <c r="F455" s="60">
        <v>180</v>
      </c>
    </row>
    <row r="456" spans="1:6" ht="28.5" customHeight="1" x14ac:dyDescent="0.25">
      <c r="A456" s="6">
        <v>423</v>
      </c>
      <c r="B456" s="13" t="s">
        <v>921</v>
      </c>
      <c r="C456" s="32" t="s">
        <v>1024</v>
      </c>
      <c r="D456" s="35" t="s">
        <v>858</v>
      </c>
      <c r="E456" s="11" t="s">
        <v>44</v>
      </c>
      <c r="F456" s="60">
        <v>60</v>
      </c>
    </row>
    <row r="457" spans="1:6" ht="32.25" customHeight="1" x14ac:dyDescent="0.25">
      <c r="A457" s="6">
        <v>424</v>
      </c>
      <c r="B457" s="13" t="s">
        <v>922</v>
      </c>
      <c r="C457" s="32" t="s">
        <v>1025</v>
      </c>
      <c r="D457" s="35" t="s">
        <v>1026</v>
      </c>
      <c r="E457" s="11" t="s">
        <v>44</v>
      </c>
      <c r="F457" s="60">
        <v>6</v>
      </c>
    </row>
    <row r="458" spans="1:6" ht="38.25" x14ac:dyDescent="0.25">
      <c r="A458" s="6">
        <v>425</v>
      </c>
      <c r="B458" s="13" t="s">
        <v>923</v>
      </c>
      <c r="C458" s="32" t="s">
        <v>1027</v>
      </c>
      <c r="D458" s="35" t="s">
        <v>1028</v>
      </c>
      <c r="E458" s="11" t="s">
        <v>44</v>
      </c>
      <c r="F458" s="60">
        <v>30</v>
      </c>
    </row>
    <row r="459" spans="1:6" ht="42.75" customHeight="1" x14ac:dyDescent="0.25">
      <c r="A459" s="6">
        <v>426</v>
      </c>
      <c r="B459" s="13" t="s">
        <v>484</v>
      </c>
      <c r="C459" s="32" t="s">
        <v>1029</v>
      </c>
      <c r="D459" s="35" t="s">
        <v>528</v>
      </c>
      <c r="E459" s="11" t="s">
        <v>44</v>
      </c>
      <c r="F459" s="60">
        <v>960</v>
      </c>
    </row>
    <row r="460" spans="1:6" ht="55.5" customHeight="1" x14ac:dyDescent="0.25">
      <c r="A460" s="6">
        <v>427</v>
      </c>
      <c r="B460" s="13" t="s">
        <v>924</v>
      </c>
      <c r="C460" s="32" t="s">
        <v>1030</v>
      </c>
      <c r="D460" s="35" t="s">
        <v>1031</v>
      </c>
      <c r="E460" s="11" t="s">
        <v>44</v>
      </c>
      <c r="F460" s="60">
        <v>144</v>
      </c>
    </row>
    <row r="461" spans="1:6" ht="31.5" customHeight="1" x14ac:dyDescent="0.25">
      <c r="A461" s="6">
        <v>428</v>
      </c>
      <c r="B461" s="13" t="s">
        <v>925</v>
      </c>
      <c r="C461" s="32" t="s">
        <v>1032</v>
      </c>
      <c r="D461" s="35" t="s">
        <v>1026</v>
      </c>
      <c r="E461" s="11" t="s">
        <v>44</v>
      </c>
      <c r="F461" s="60">
        <v>36</v>
      </c>
    </row>
    <row r="462" spans="1:6" ht="31.5" customHeight="1" x14ac:dyDescent="0.25">
      <c r="A462" s="6">
        <v>429</v>
      </c>
      <c r="B462" s="13" t="s">
        <v>926</v>
      </c>
      <c r="C462" s="32" t="s">
        <v>1033</v>
      </c>
      <c r="D462" s="35" t="s">
        <v>1034</v>
      </c>
      <c r="E462" s="11" t="s">
        <v>44</v>
      </c>
      <c r="F462" s="60">
        <v>36</v>
      </c>
    </row>
    <row r="463" spans="1:6" ht="38.25" x14ac:dyDescent="0.25">
      <c r="A463" s="6">
        <v>430</v>
      </c>
      <c r="B463" s="13" t="s">
        <v>927</v>
      </c>
      <c r="C463" s="32" t="s">
        <v>1035</v>
      </c>
      <c r="D463" s="35" t="s">
        <v>1036</v>
      </c>
      <c r="E463" s="11" t="s">
        <v>44</v>
      </c>
      <c r="F463" s="60">
        <v>800</v>
      </c>
    </row>
    <row r="464" spans="1:6" ht="38.25" x14ac:dyDescent="0.25">
      <c r="A464" s="6">
        <v>431</v>
      </c>
      <c r="B464" s="13" t="s">
        <v>928</v>
      </c>
      <c r="C464" s="32" t="s">
        <v>1037</v>
      </c>
      <c r="D464" s="35" t="s">
        <v>1038</v>
      </c>
      <c r="E464" s="11" t="s">
        <v>44</v>
      </c>
      <c r="F464" s="60">
        <v>30000</v>
      </c>
    </row>
    <row r="465" spans="1:6" ht="38.25" x14ac:dyDescent="0.25">
      <c r="A465" s="6">
        <v>432</v>
      </c>
      <c r="B465" s="13" t="s">
        <v>929</v>
      </c>
      <c r="C465" s="32" t="s">
        <v>1039</v>
      </c>
      <c r="D465" s="35" t="s">
        <v>1038</v>
      </c>
      <c r="E465" s="11" t="s">
        <v>44</v>
      </c>
      <c r="F465" s="60">
        <v>2500</v>
      </c>
    </row>
    <row r="466" spans="1:6" ht="56.25" customHeight="1" x14ac:dyDescent="0.25">
      <c r="A466" s="6">
        <v>433</v>
      </c>
      <c r="B466" s="13" t="s">
        <v>930</v>
      </c>
      <c r="C466" s="32" t="s">
        <v>1040</v>
      </c>
      <c r="D466" s="35" t="s">
        <v>1038</v>
      </c>
      <c r="E466" s="11" t="s">
        <v>44</v>
      </c>
      <c r="F466" s="60">
        <v>48000</v>
      </c>
    </row>
    <row r="467" spans="1:6" ht="38.25" x14ac:dyDescent="0.25">
      <c r="A467" s="6">
        <v>434</v>
      </c>
      <c r="B467" s="13" t="s">
        <v>931</v>
      </c>
      <c r="C467" s="32" t="s">
        <v>1041</v>
      </c>
      <c r="D467" s="35" t="s">
        <v>1038</v>
      </c>
      <c r="E467" s="11" t="s">
        <v>44</v>
      </c>
      <c r="F467" s="60">
        <v>64000</v>
      </c>
    </row>
    <row r="468" spans="1:6" ht="25.5" x14ac:dyDescent="0.25">
      <c r="A468" s="6">
        <v>435</v>
      </c>
      <c r="B468" s="13" t="s">
        <v>932</v>
      </c>
      <c r="C468" s="32" t="s">
        <v>1042</v>
      </c>
      <c r="D468" s="35" t="s">
        <v>1043</v>
      </c>
      <c r="E468" s="11" t="s">
        <v>285</v>
      </c>
      <c r="F468" s="60">
        <v>4000</v>
      </c>
    </row>
    <row r="469" spans="1:6" ht="22.5" customHeight="1" x14ac:dyDescent="0.25">
      <c r="A469" s="26" t="s">
        <v>1044</v>
      </c>
      <c r="B469" s="27"/>
      <c r="C469" s="27"/>
      <c r="D469" s="27"/>
      <c r="E469" s="27"/>
      <c r="F469" s="63"/>
    </row>
    <row r="470" spans="1:6" ht="38.25" x14ac:dyDescent="0.25">
      <c r="A470" s="6">
        <v>436</v>
      </c>
      <c r="B470" s="4" t="s">
        <v>535</v>
      </c>
      <c r="C470" s="4" t="s">
        <v>933</v>
      </c>
      <c r="D470" s="35" t="s">
        <v>934</v>
      </c>
      <c r="E470" s="36" t="s">
        <v>211</v>
      </c>
      <c r="F470" s="60">
        <v>13572</v>
      </c>
    </row>
    <row r="471" spans="1:6" ht="34.5" customHeight="1" x14ac:dyDescent="0.25">
      <c r="A471" s="6">
        <v>437</v>
      </c>
      <c r="B471" s="4" t="s">
        <v>831</v>
      </c>
      <c r="C471" s="4" t="s">
        <v>847</v>
      </c>
      <c r="D471" s="35" t="s">
        <v>887</v>
      </c>
      <c r="E471" s="36" t="s">
        <v>44</v>
      </c>
      <c r="F471" s="60">
        <v>18</v>
      </c>
    </row>
    <row r="472" spans="1:6" ht="63.75" x14ac:dyDescent="0.25">
      <c r="A472" s="6">
        <v>438</v>
      </c>
      <c r="B472" s="4" t="s">
        <v>536</v>
      </c>
      <c r="C472" s="4" t="s">
        <v>1063</v>
      </c>
      <c r="D472" s="35" t="s">
        <v>889</v>
      </c>
      <c r="E472" s="36" t="s">
        <v>211</v>
      </c>
      <c r="F472" s="60">
        <v>1600</v>
      </c>
    </row>
    <row r="473" spans="1:6" ht="33.75" customHeight="1" x14ac:dyDescent="0.25">
      <c r="A473" s="6">
        <v>439</v>
      </c>
      <c r="B473" s="4" t="s">
        <v>895</v>
      </c>
      <c r="C473" s="4" t="s">
        <v>1064</v>
      </c>
      <c r="D473" s="35" t="s">
        <v>889</v>
      </c>
      <c r="E473" s="36" t="s">
        <v>211</v>
      </c>
      <c r="F473" s="60">
        <v>4000</v>
      </c>
    </row>
    <row r="474" spans="1:6" ht="42" customHeight="1" x14ac:dyDescent="0.25">
      <c r="A474" s="6">
        <v>440</v>
      </c>
      <c r="B474" s="4" t="s">
        <v>537</v>
      </c>
      <c r="C474" s="4" t="s">
        <v>1065</v>
      </c>
      <c r="D474" s="35" t="s">
        <v>938</v>
      </c>
      <c r="E474" s="36" t="s">
        <v>211</v>
      </c>
      <c r="F474" s="60">
        <v>8320</v>
      </c>
    </row>
    <row r="475" spans="1:6" ht="31.5" customHeight="1" x14ac:dyDescent="0.25">
      <c r="A475" s="6">
        <v>441</v>
      </c>
      <c r="B475" s="4" t="s">
        <v>538</v>
      </c>
      <c r="C475" s="4" t="s">
        <v>1066</v>
      </c>
      <c r="D475" s="35" t="s">
        <v>1067</v>
      </c>
      <c r="E475" s="36" t="s">
        <v>211</v>
      </c>
      <c r="F475" s="60">
        <v>1600</v>
      </c>
    </row>
    <row r="476" spans="1:6" ht="27" customHeight="1" x14ac:dyDescent="0.25">
      <c r="A476" s="6">
        <v>442</v>
      </c>
      <c r="B476" s="4" t="s">
        <v>1045</v>
      </c>
      <c r="C476" s="4" t="s">
        <v>1068</v>
      </c>
      <c r="D476" s="35" t="s">
        <v>1026</v>
      </c>
      <c r="E476" s="36" t="s">
        <v>44</v>
      </c>
      <c r="F476" s="60">
        <v>12</v>
      </c>
    </row>
    <row r="477" spans="1:6" ht="44.25" customHeight="1" x14ac:dyDescent="0.25">
      <c r="A477" s="6">
        <v>443</v>
      </c>
      <c r="B477" s="4" t="s">
        <v>539</v>
      </c>
      <c r="C477" s="4" t="s">
        <v>1069</v>
      </c>
      <c r="D477" s="35" t="s">
        <v>938</v>
      </c>
      <c r="E477" s="36" t="s">
        <v>211</v>
      </c>
      <c r="F477" s="60">
        <v>5974</v>
      </c>
    </row>
    <row r="478" spans="1:6" ht="45" customHeight="1" x14ac:dyDescent="0.25">
      <c r="A478" s="6">
        <v>444</v>
      </c>
      <c r="B478" s="4" t="s">
        <v>1046</v>
      </c>
      <c r="C478" s="4" t="s">
        <v>849</v>
      </c>
      <c r="D478" s="35" t="s">
        <v>887</v>
      </c>
      <c r="E478" s="36" t="s">
        <v>44</v>
      </c>
      <c r="F478" s="60">
        <v>18</v>
      </c>
    </row>
    <row r="479" spans="1:6" ht="46.5" customHeight="1" x14ac:dyDescent="0.25">
      <c r="A479" s="6">
        <v>445</v>
      </c>
      <c r="B479" s="4" t="s">
        <v>1594</v>
      </c>
      <c r="C479" s="4" t="s">
        <v>1595</v>
      </c>
      <c r="D479" s="35" t="s">
        <v>889</v>
      </c>
      <c r="E479" s="36" t="s">
        <v>211</v>
      </c>
      <c r="F479" s="60">
        <v>1000</v>
      </c>
    </row>
    <row r="480" spans="1:6" ht="42" customHeight="1" x14ac:dyDescent="0.25">
      <c r="A480" s="6">
        <v>446</v>
      </c>
      <c r="B480" s="4" t="s">
        <v>542</v>
      </c>
      <c r="C480" s="4" t="s">
        <v>943</v>
      </c>
      <c r="D480" s="35" t="s">
        <v>980</v>
      </c>
      <c r="E480" s="36" t="s">
        <v>211</v>
      </c>
      <c r="F480" s="60">
        <v>9600</v>
      </c>
    </row>
    <row r="481" spans="1:6" ht="42" customHeight="1" x14ac:dyDescent="0.25">
      <c r="A481" s="6">
        <v>447</v>
      </c>
      <c r="B481" s="4" t="s">
        <v>543</v>
      </c>
      <c r="C481" s="4" t="s">
        <v>945</v>
      </c>
      <c r="D481" s="35" t="s">
        <v>946</v>
      </c>
      <c r="E481" s="36" t="s">
        <v>211</v>
      </c>
      <c r="F481" s="60">
        <v>9167</v>
      </c>
    </row>
    <row r="482" spans="1:6" ht="42" customHeight="1" x14ac:dyDescent="0.25">
      <c r="A482" s="6">
        <v>448</v>
      </c>
      <c r="B482" s="4" t="s">
        <v>544</v>
      </c>
      <c r="C482" s="4" t="s">
        <v>1070</v>
      </c>
      <c r="D482" s="35" t="s">
        <v>1071</v>
      </c>
      <c r="E482" s="36" t="s">
        <v>211</v>
      </c>
      <c r="F482" s="60">
        <v>16000</v>
      </c>
    </row>
    <row r="483" spans="1:6" ht="42" customHeight="1" x14ac:dyDescent="0.25">
      <c r="A483" s="6">
        <v>449</v>
      </c>
      <c r="B483" s="4" t="s">
        <v>1047</v>
      </c>
      <c r="C483" s="4" t="s">
        <v>949</v>
      </c>
      <c r="D483" s="35" t="s">
        <v>1072</v>
      </c>
      <c r="E483" s="36" t="s">
        <v>211</v>
      </c>
      <c r="F483" s="60">
        <v>1500</v>
      </c>
    </row>
    <row r="484" spans="1:6" ht="42" customHeight="1" x14ac:dyDescent="0.25">
      <c r="A484" s="6">
        <v>450</v>
      </c>
      <c r="B484" s="4" t="s">
        <v>897</v>
      </c>
      <c r="C484" s="4" t="s">
        <v>1073</v>
      </c>
      <c r="D484" s="35" t="s">
        <v>1074</v>
      </c>
      <c r="E484" s="36" t="s">
        <v>44</v>
      </c>
      <c r="F484" s="60">
        <v>18</v>
      </c>
    </row>
    <row r="485" spans="1:6" ht="42" customHeight="1" x14ac:dyDescent="0.25">
      <c r="A485" s="6">
        <v>451</v>
      </c>
      <c r="B485" s="4" t="s">
        <v>545</v>
      </c>
      <c r="C485" s="4" t="s">
        <v>951</v>
      </c>
      <c r="D485" s="35" t="s">
        <v>1067</v>
      </c>
      <c r="E485" s="36" t="s">
        <v>211</v>
      </c>
      <c r="F485" s="60">
        <v>3000</v>
      </c>
    </row>
    <row r="486" spans="1:6" ht="39" customHeight="1" x14ac:dyDescent="0.25">
      <c r="A486" s="6">
        <v>452</v>
      </c>
      <c r="B486" s="4" t="s">
        <v>546</v>
      </c>
      <c r="C486" s="4" t="s">
        <v>953</v>
      </c>
      <c r="D486" s="35" t="s">
        <v>1067</v>
      </c>
      <c r="E486" s="36" t="s">
        <v>211</v>
      </c>
      <c r="F486" s="60">
        <v>3000</v>
      </c>
    </row>
    <row r="487" spans="1:6" ht="39" customHeight="1" x14ac:dyDescent="0.25">
      <c r="A487" s="6">
        <v>453</v>
      </c>
      <c r="B487" s="4" t="s">
        <v>898</v>
      </c>
      <c r="C487" s="4" t="s">
        <v>1075</v>
      </c>
      <c r="D487" s="35"/>
      <c r="E487" s="36" t="s">
        <v>211</v>
      </c>
      <c r="F487" s="60">
        <v>4800</v>
      </c>
    </row>
    <row r="488" spans="1:6" ht="39" customHeight="1" x14ac:dyDescent="0.25">
      <c r="A488" s="6">
        <v>454</v>
      </c>
      <c r="B488" s="4" t="s">
        <v>547</v>
      </c>
      <c r="C488" s="4" t="s">
        <v>850</v>
      </c>
      <c r="D488" s="35" t="s">
        <v>887</v>
      </c>
      <c r="E488" s="36" t="s">
        <v>44</v>
      </c>
      <c r="F488" s="60">
        <v>18</v>
      </c>
    </row>
    <row r="489" spans="1:6" ht="39" customHeight="1" x14ac:dyDescent="0.25">
      <c r="A489" s="6">
        <v>455</v>
      </c>
      <c r="B489" s="4" t="s">
        <v>548</v>
      </c>
      <c r="C489" s="4" t="s">
        <v>1076</v>
      </c>
      <c r="D489" s="35" t="s">
        <v>889</v>
      </c>
      <c r="E489" s="36" t="s">
        <v>211</v>
      </c>
      <c r="F489" s="60">
        <v>1000</v>
      </c>
    </row>
    <row r="490" spans="1:6" ht="39" customHeight="1" x14ac:dyDescent="0.25">
      <c r="A490" s="6">
        <v>456</v>
      </c>
      <c r="B490" s="4" t="s">
        <v>844</v>
      </c>
      <c r="C490" s="4" t="s">
        <v>886</v>
      </c>
      <c r="D490" s="35"/>
      <c r="E490" s="36" t="s">
        <v>44</v>
      </c>
      <c r="F490" s="60">
        <v>36</v>
      </c>
    </row>
    <row r="491" spans="1:6" s="54" customFormat="1" ht="39" customHeight="1" x14ac:dyDescent="0.25">
      <c r="A491" s="6">
        <v>457</v>
      </c>
      <c r="B491" s="8" t="s">
        <v>845</v>
      </c>
      <c r="C491" s="8" t="s">
        <v>888</v>
      </c>
      <c r="D491" s="35" t="s">
        <v>977</v>
      </c>
      <c r="E491" s="36" t="s">
        <v>211</v>
      </c>
      <c r="F491" s="61">
        <v>3600</v>
      </c>
    </row>
    <row r="492" spans="1:6" ht="39" customHeight="1" x14ac:dyDescent="0.25">
      <c r="A492" s="6">
        <v>458</v>
      </c>
      <c r="B492" s="4" t="s">
        <v>550</v>
      </c>
      <c r="C492" s="4" t="s">
        <v>956</v>
      </c>
      <c r="D492" s="35" t="s">
        <v>1077</v>
      </c>
      <c r="E492" s="36" t="s">
        <v>211</v>
      </c>
      <c r="F492" s="60">
        <v>64000</v>
      </c>
    </row>
    <row r="493" spans="1:6" ht="39" customHeight="1" x14ac:dyDescent="0.25">
      <c r="A493" s="6">
        <v>459</v>
      </c>
      <c r="B493" s="4" t="s">
        <v>1048</v>
      </c>
      <c r="C493" s="4" t="s">
        <v>1078</v>
      </c>
      <c r="D493" s="35" t="s">
        <v>1079</v>
      </c>
      <c r="E493" s="36" t="s">
        <v>44</v>
      </c>
      <c r="F493" s="60">
        <v>24</v>
      </c>
    </row>
    <row r="494" spans="1:6" ht="39" customHeight="1" x14ac:dyDescent="0.25">
      <c r="A494" s="6">
        <v>460</v>
      </c>
      <c r="B494" s="4" t="s">
        <v>899</v>
      </c>
      <c r="C494" s="4" t="s">
        <v>1080</v>
      </c>
      <c r="D494" s="35" t="s">
        <v>1081</v>
      </c>
      <c r="E494" s="36" t="s">
        <v>211</v>
      </c>
      <c r="F494" s="60">
        <v>63000</v>
      </c>
    </row>
    <row r="495" spans="1:6" ht="39" customHeight="1" x14ac:dyDescent="0.25">
      <c r="A495" s="6">
        <v>461</v>
      </c>
      <c r="B495" s="4" t="s">
        <v>1049</v>
      </c>
      <c r="C495" s="4" t="s">
        <v>852</v>
      </c>
      <c r="D495" s="35" t="s">
        <v>853</v>
      </c>
      <c r="E495" s="35" t="s">
        <v>44</v>
      </c>
      <c r="F495" s="60">
        <v>63</v>
      </c>
    </row>
    <row r="496" spans="1:6" ht="39" customHeight="1" x14ac:dyDescent="0.25">
      <c r="A496" s="6">
        <v>462</v>
      </c>
      <c r="B496" s="4" t="s">
        <v>1050</v>
      </c>
      <c r="C496" s="4" t="s">
        <v>1082</v>
      </c>
      <c r="D496" s="35" t="s">
        <v>889</v>
      </c>
      <c r="E496" s="36" t="s">
        <v>211</v>
      </c>
      <c r="F496" s="60">
        <v>800</v>
      </c>
    </row>
    <row r="497" spans="1:6" ht="39" customHeight="1" x14ac:dyDescent="0.25">
      <c r="A497" s="6">
        <v>463</v>
      </c>
      <c r="B497" s="4" t="s">
        <v>1051</v>
      </c>
      <c r="C497" s="4" t="s">
        <v>855</v>
      </c>
      <c r="D497" s="35" t="s">
        <v>856</v>
      </c>
      <c r="E497" s="35" t="s">
        <v>44</v>
      </c>
      <c r="F497" s="60">
        <v>459</v>
      </c>
    </row>
    <row r="498" spans="1:6" ht="39" customHeight="1" x14ac:dyDescent="0.25">
      <c r="A498" s="6">
        <v>464</v>
      </c>
      <c r="B498" s="4" t="s">
        <v>552</v>
      </c>
      <c r="C498" s="4" t="s">
        <v>1083</v>
      </c>
      <c r="D498" s="35" t="s">
        <v>1084</v>
      </c>
      <c r="E498" s="36" t="s">
        <v>211</v>
      </c>
      <c r="F498" s="60">
        <v>5280</v>
      </c>
    </row>
    <row r="499" spans="1:6" ht="44.25" customHeight="1" x14ac:dyDescent="0.25">
      <c r="A499" s="6">
        <v>465</v>
      </c>
      <c r="B499" s="4" t="s">
        <v>1052</v>
      </c>
      <c r="C499" s="4" t="s">
        <v>1085</v>
      </c>
      <c r="D499" s="35" t="s">
        <v>1086</v>
      </c>
      <c r="E499" s="36" t="s">
        <v>43</v>
      </c>
      <c r="F499" s="60">
        <v>10</v>
      </c>
    </row>
    <row r="500" spans="1:6" ht="44.25" customHeight="1" x14ac:dyDescent="0.25">
      <c r="A500" s="6">
        <v>466</v>
      </c>
      <c r="B500" s="4" t="s">
        <v>905</v>
      </c>
      <c r="C500" s="4" t="s">
        <v>1087</v>
      </c>
      <c r="D500" s="35" t="s">
        <v>1088</v>
      </c>
      <c r="E500" s="36" t="s">
        <v>44</v>
      </c>
      <c r="F500" s="60">
        <v>8060</v>
      </c>
    </row>
    <row r="501" spans="1:6" ht="38.25" x14ac:dyDescent="0.25">
      <c r="A501" s="6">
        <v>467</v>
      </c>
      <c r="B501" s="4" t="s">
        <v>901</v>
      </c>
      <c r="C501" s="4" t="s">
        <v>1089</v>
      </c>
      <c r="D501" s="35" t="s">
        <v>1090</v>
      </c>
      <c r="E501" s="31" t="s">
        <v>44</v>
      </c>
      <c r="F501" s="60">
        <v>174</v>
      </c>
    </row>
    <row r="502" spans="1:6" ht="38.25" x14ac:dyDescent="0.25">
      <c r="A502" s="6">
        <v>468</v>
      </c>
      <c r="B502" s="4" t="s">
        <v>903</v>
      </c>
      <c r="C502" s="4" t="s">
        <v>1091</v>
      </c>
      <c r="D502" s="35" t="s">
        <v>517</v>
      </c>
      <c r="E502" s="36" t="s">
        <v>44</v>
      </c>
      <c r="F502" s="60">
        <v>109200</v>
      </c>
    </row>
    <row r="503" spans="1:6" ht="42.75" customHeight="1" x14ac:dyDescent="0.25">
      <c r="A503" s="6">
        <v>469</v>
      </c>
      <c r="B503" s="4" t="s">
        <v>835</v>
      </c>
      <c r="C503" s="4" t="s">
        <v>1092</v>
      </c>
      <c r="D503" s="35" t="s">
        <v>887</v>
      </c>
      <c r="E503" s="36" t="s">
        <v>44</v>
      </c>
      <c r="F503" s="60">
        <v>18</v>
      </c>
    </row>
    <row r="504" spans="1:6" ht="42.75" customHeight="1" x14ac:dyDescent="0.25">
      <c r="A504" s="6">
        <v>470</v>
      </c>
      <c r="B504" s="4" t="s">
        <v>561</v>
      </c>
      <c r="C504" s="4" t="s">
        <v>1093</v>
      </c>
      <c r="D504" s="35" t="s">
        <v>889</v>
      </c>
      <c r="E504" s="36" t="s">
        <v>211</v>
      </c>
      <c r="F504" s="60">
        <v>2200</v>
      </c>
    </row>
    <row r="505" spans="1:6" ht="42.75" customHeight="1" x14ac:dyDescent="0.25">
      <c r="A505" s="6">
        <v>471</v>
      </c>
      <c r="B505" s="4" t="s">
        <v>562</v>
      </c>
      <c r="C505" s="4" t="s">
        <v>860</v>
      </c>
      <c r="D505" s="35" t="s">
        <v>998</v>
      </c>
      <c r="E505" s="36" t="s">
        <v>44</v>
      </c>
      <c r="F505" s="60">
        <v>6</v>
      </c>
    </row>
    <row r="506" spans="1:6" ht="42.75" customHeight="1" x14ac:dyDescent="0.25">
      <c r="A506" s="6">
        <v>472</v>
      </c>
      <c r="B506" s="4" t="s">
        <v>563</v>
      </c>
      <c r="C506" s="4" t="s">
        <v>1094</v>
      </c>
      <c r="D506" s="35" t="s">
        <v>889</v>
      </c>
      <c r="E506" s="36" t="s">
        <v>211</v>
      </c>
      <c r="F506" s="60">
        <v>19000</v>
      </c>
    </row>
    <row r="507" spans="1:6" ht="42.75" customHeight="1" x14ac:dyDescent="0.25">
      <c r="A507" s="6">
        <v>473</v>
      </c>
      <c r="B507" s="4" t="s">
        <v>564</v>
      </c>
      <c r="C507" s="4" t="s">
        <v>862</v>
      </c>
      <c r="D507" s="35" t="s">
        <v>998</v>
      </c>
      <c r="E507" s="36" t="s">
        <v>44</v>
      </c>
      <c r="F507" s="60">
        <v>6</v>
      </c>
    </row>
    <row r="508" spans="1:6" ht="42.75" customHeight="1" x14ac:dyDescent="0.25">
      <c r="A508" s="6">
        <v>474</v>
      </c>
      <c r="B508" s="4" t="s">
        <v>565</v>
      </c>
      <c r="C508" s="4" t="s">
        <v>1095</v>
      </c>
      <c r="D508" s="35" t="s">
        <v>889</v>
      </c>
      <c r="E508" s="36" t="s">
        <v>211</v>
      </c>
      <c r="F508" s="60">
        <v>2000</v>
      </c>
    </row>
    <row r="509" spans="1:6" ht="42.75" customHeight="1" x14ac:dyDescent="0.25">
      <c r="A509" s="6">
        <v>475</v>
      </c>
      <c r="B509" s="4" t="s">
        <v>566</v>
      </c>
      <c r="C509" s="4" t="s">
        <v>864</v>
      </c>
      <c r="D509" s="35" t="s">
        <v>887</v>
      </c>
      <c r="E509" s="36" t="s">
        <v>44</v>
      </c>
      <c r="F509" s="60">
        <v>18</v>
      </c>
    </row>
    <row r="510" spans="1:6" ht="42.75" customHeight="1" x14ac:dyDescent="0.25">
      <c r="A510" s="6">
        <v>476</v>
      </c>
      <c r="B510" s="4" t="s">
        <v>567</v>
      </c>
      <c r="C510" s="4" t="s">
        <v>1096</v>
      </c>
      <c r="D510" s="35" t="s">
        <v>889</v>
      </c>
      <c r="E510" s="36" t="s">
        <v>211</v>
      </c>
      <c r="F510" s="60">
        <v>4800</v>
      </c>
    </row>
    <row r="511" spans="1:6" ht="42" customHeight="1" x14ac:dyDescent="0.25">
      <c r="A511" s="6">
        <v>477</v>
      </c>
      <c r="B511" s="4" t="s">
        <v>568</v>
      </c>
      <c r="C511" s="4" t="s">
        <v>866</v>
      </c>
      <c r="D511" s="35" t="s">
        <v>887</v>
      </c>
      <c r="E511" s="36" t="s">
        <v>44</v>
      </c>
      <c r="F511" s="60">
        <v>18</v>
      </c>
    </row>
    <row r="512" spans="1:6" ht="42" customHeight="1" x14ac:dyDescent="0.25">
      <c r="A512" s="6">
        <v>478</v>
      </c>
      <c r="B512" s="4" t="s">
        <v>569</v>
      </c>
      <c r="C512" s="4" t="s">
        <v>1097</v>
      </c>
      <c r="D512" s="35" t="s">
        <v>889</v>
      </c>
      <c r="E512" s="36" t="s">
        <v>211</v>
      </c>
      <c r="F512" s="60">
        <v>10500</v>
      </c>
    </row>
    <row r="513" spans="1:6" ht="42" customHeight="1" x14ac:dyDescent="0.25">
      <c r="A513" s="6">
        <v>479</v>
      </c>
      <c r="B513" s="4" t="s">
        <v>570</v>
      </c>
      <c r="C513" s="4" t="s">
        <v>1098</v>
      </c>
      <c r="D513" s="35" t="s">
        <v>959</v>
      </c>
      <c r="E513" s="36" t="s">
        <v>211</v>
      </c>
      <c r="F513" s="60">
        <v>3200</v>
      </c>
    </row>
    <row r="514" spans="1:6" ht="42" customHeight="1" x14ac:dyDescent="0.25">
      <c r="A514" s="6">
        <v>480</v>
      </c>
      <c r="B514" s="4" t="s">
        <v>571</v>
      </c>
      <c r="C514" s="4" t="s">
        <v>1099</v>
      </c>
      <c r="D514" s="35" t="s">
        <v>1100</v>
      </c>
      <c r="E514" s="36" t="s">
        <v>211</v>
      </c>
      <c r="F514" s="60">
        <v>8000</v>
      </c>
    </row>
    <row r="515" spans="1:6" ht="42" customHeight="1" x14ac:dyDescent="0.25">
      <c r="A515" s="6">
        <v>481</v>
      </c>
      <c r="B515" s="4" t="s">
        <v>1053</v>
      </c>
      <c r="C515" s="4" t="s">
        <v>976</v>
      </c>
      <c r="D515" s="35" t="s">
        <v>1101</v>
      </c>
      <c r="E515" s="36" t="s">
        <v>211</v>
      </c>
      <c r="F515" s="60">
        <v>57600</v>
      </c>
    </row>
    <row r="516" spans="1:6" ht="42" customHeight="1" x14ac:dyDescent="0.25">
      <c r="A516" s="6">
        <v>482</v>
      </c>
      <c r="B516" s="4" t="s">
        <v>573</v>
      </c>
      <c r="C516" s="4" t="s">
        <v>978</v>
      </c>
      <c r="D516" s="35" t="s">
        <v>1101</v>
      </c>
      <c r="E516" s="36" t="s">
        <v>211</v>
      </c>
      <c r="F516" s="60">
        <v>57600</v>
      </c>
    </row>
    <row r="517" spans="1:6" ht="42" customHeight="1" x14ac:dyDescent="0.25">
      <c r="A517" s="6">
        <v>483</v>
      </c>
      <c r="B517" s="4" t="s">
        <v>574</v>
      </c>
      <c r="C517" s="4" t="s">
        <v>1102</v>
      </c>
      <c r="D517" s="35" t="s">
        <v>1103</v>
      </c>
      <c r="E517" s="36" t="s">
        <v>211</v>
      </c>
      <c r="F517" s="60">
        <v>4200</v>
      </c>
    </row>
    <row r="518" spans="1:6" ht="42" customHeight="1" x14ac:dyDescent="0.25">
      <c r="A518" s="6">
        <v>484</v>
      </c>
      <c r="B518" s="4" t="s">
        <v>577</v>
      </c>
      <c r="C518" s="4" t="s">
        <v>981</v>
      </c>
      <c r="D518" s="35" t="s">
        <v>1104</v>
      </c>
      <c r="E518" s="36" t="s">
        <v>211</v>
      </c>
      <c r="F518" s="60">
        <v>1080</v>
      </c>
    </row>
    <row r="519" spans="1:6" ht="42" customHeight="1" x14ac:dyDescent="0.25">
      <c r="A519" s="6">
        <v>485</v>
      </c>
      <c r="B519" s="4" t="s">
        <v>575</v>
      </c>
      <c r="C519" s="4" t="s">
        <v>987</v>
      </c>
      <c r="D519" s="35" t="s">
        <v>1104</v>
      </c>
      <c r="E519" s="36" t="s">
        <v>211</v>
      </c>
      <c r="F519" s="60">
        <v>1080</v>
      </c>
    </row>
    <row r="520" spans="1:6" ht="38.25" x14ac:dyDescent="0.25">
      <c r="A520" s="6">
        <v>486</v>
      </c>
      <c r="B520" s="4" t="s">
        <v>576</v>
      </c>
      <c r="C520" s="4" t="s">
        <v>989</v>
      </c>
      <c r="D520" s="35" t="s">
        <v>1104</v>
      </c>
      <c r="E520" s="36" t="s">
        <v>211</v>
      </c>
      <c r="F520" s="60">
        <v>1080</v>
      </c>
    </row>
    <row r="521" spans="1:6" ht="37.5" customHeight="1" x14ac:dyDescent="0.25">
      <c r="A521" s="6">
        <v>487</v>
      </c>
      <c r="B521" s="4" t="s">
        <v>910</v>
      </c>
      <c r="C521" s="4" t="s">
        <v>990</v>
      </c>
      <c r="D521" s="35" t="s">
        <v>963</v>
      </c>
      <c r="E521" s="36" t="s">
        <v>211</v>
      </c>
      <c r="F521" s="60">
        <v>18000</v>
      </c>
    </row>
    <row r="522" spans="1:6" ht="42" customHeight="1" x14ac:dyDescent="0.25">
      <c r="A522" s="6">
        <v>488</v>
      </c>
      <c r="B522" s="4" t="s">
        <v>911</v>
      </c>
      <c r="C522" s="4" t="s">
        <v>1105</v>
      </c>
      <c r="D522" s="35" t="s">
        <v>959</v>
      </c>
      <c r="E522" s="36" t="s">
        <v>211</v>
      </c>
      <c r="F522" s="60">
        <v>9600</v>
      </c>
    </row>
    <row r="523" spans="1:6" ht="46.5" customHeight="1" x14ac:dyDescent="0.25">
      <c r="A523" s="6">
        <v>489</v>
      </c>
      <c r="B523" s="4" t="s">
        <v>580</v>
      </c>
      <c r="C523" s="4" t="s">
        <v>993</v>
      </c>
      <c r="D523" s="35" t="s">
        <v>1106</v>
      </c>
      <c r="E523" s="36" t="s">
        <v>211</v>
      </c>
      <c r="F523" s="60">
        <v>4640</v>
      </c>
    </row>
    <row r="524" spans="1:6" ht="40.5" customHeight="1" x14ac:dyDescent="0.25">
      <c r="A524" s="6">
        <v>490</v>
      </c>
      <c r="B524" s="4" t="s">
        <v>836</v>
      </c>
      <c r="C524" s="4" t="s">
        <v>868</v>
      </c>
      <c r="D524" s="35" t="s">
        <v>887</v>
      </c>
      <c r="E524" s="36" t="s">
        <v>44</v>
      </c>
      <c r="F524" s="60">
        <v>18</v>
      </c>
    </row>
    <row r="525" spans="1:6" ht="45" customHeight="1" x14ac:dyDescent="0.25">
      <c r="A525" s="6">
        <v>491</v>
      </c>
      <c r="B525" s="4" t="s">
        <v>837</v>
      </c>
      <c r="C525" s="4" t="s">
        <v>1107</v>
      </c>
      <c r="D525" s="35" t="s">
        <v>889</v>
      </c>
      <c r="E525" s="36" t="s">
        <v>211</v>
      </c>
      <c r="F525" s="60">
        <v>2000</v>
      </c>
    </row>
    <row r="526" spans="1:6" ht="47.25" customHeight="1" x14ac:dyDescent="0.25">
      <c r="A526" s="6">
        <v>492</v>
      </c>
      <c r="B526" s="4" t="s">
        <v>1054</v>
      </c>
      <c r="C526" s="4" t="s">
        <v>999</v>
      </c>
      <c r="D526" s="35" t="s">
        <v>1108</v>
      </c>
      <c r="E526" s="36" t="s">
        <v>211</v>
      </c>
      <c r="F526" s="60">
        <v>21600</v>
      </c>
    </row>
    <row r="527" spans="1:6" ht="37.5" customHeight="1" x14ac:dyDescent="0.25">
      <c r="A527" s="6">
        <v>493</v>
      </c>
      <c r="B527" s="4" t="s">
        <v>585</v>
      </c>
      <c r="C527" s="4" t="s">
        <v>870</v>
      </c>
      <c r="D527" s="35" t="s">
        <v>1079</v>
      </c>
      <c r="E527" s="36" t="s">
        <v>44</v>
      </c>
      <c r="F527" s="60">
        <v>12</v>
      </c>
    </row>
    <row r="528" spans="1:6" ht="37.5" customHeight="1" x14ac:dyDescent="0.25">
      <c r="A528" s="6">
        <v>494</v>
      </c>
      <c r="B528" s="4" t="s">
        <v>838</v>
      </c>
      <c r="C528" s="4" t="s">
        <v>873</v>
      </c>
      <c r="D528" s="35" t="s">
        <v>887</v>
      </c>
      <c r="E528" s="36" t="s">
        <v>44</v>
      </c>
      <c r="F528" s="60">
        <v>54</v>
      </c>
    </row>
    <row r="529" spans="1:6" ht="47.25" customHeight="1" x14ac:dyDescent="0.25">
      <c r="A529" s="6">
        <v>495</v>
      </c>
      <c r="B529" s="4" t="s">
        <v>586</v>
      </c>
      <c r="C529" s="4" t="s">
        <v>1109</v>
      </c>
      <c r="D529" s="35" t="s">
        <v>889</v>
      </c>
      <c r="E529" s="36" t="s">
        <v>211</v>
      </c>
      <c r="F529" s="60">
        <v>2000</v>
      </c>
    </row>
    <row r="530" spans="1:6" ht="45.75" customHeight="1" x14ac:dyDescent="0.25">
      <c r="A530" s="6">
        <v>496</v>
      </c>
      <c r="B530" s="4" t="s">
        <v>1055</v>
      </c>
      <c r="C530" s="4" t="s">
        <v>1110</v>
      </c>
      <c r="D530" s="35" t="s">
        <v>1111</v>
      </c>
      <c r="E530" s="36" t="s">
        <v>44</v>
      </c>
      <c r="F530" s="60">
        <v>15</v>
      </c>
    </row>
    <row r="531" spans="1:6" ht="30.75" customHeight="1" x14ac:dyDescent="0.25">
      <c r="A531" s="6">
        <v>497</v>
      </c>
      <c r="B531" s="4" t="s">
        <v>587</v>
      </c>
      <c r="C531" s="4" t="s">
        <v>1112</v>
      </c>
      <c r="D531" s="35" t="s">
        <v>1113</v>
      </c>
      <c r="E531" s="36" t="s">
        <v>211</v>
      </c>
      <c r="F531" s="60">
        <v>4600</v>
      </c>
    </row>
    <row r="532" spans="1:6" ht="42.75" customHeight="1" x14ac:dyDescent="0.25">
      <c r="A532" s="6">
        <v>498</v>
      </c>
      <c r="B532" s="4" t="s">
        <v>1056</v>
      </c>
      <c r="C532" s="4" t="s">
        <v>1006</v>
      </c>
      <c r="D532" s="35" t="s">
        <v>1007</v>
      </c>
      <c r="E532" s="36" t="s">
        <v>211</v>
      </c>
      <c r="F532" s="60">
        <v>6000</v>
      </c>
    </row>
    <row r="533" spans="1:6" ht="47.25" customHeight="1" x14ac:dyDescent="0.25">
      <c r="A533" s="6">
        <v>499</v>
      </c>
      <c r="B533" s="4" t="s">
        <v>589</v>
      </c>
      <c r="C533" s="4" t="s">
        <v>875</v>
      </c>
      <c r="D533" s="35" t="s">
        <v>887</v>
      </c>
      <c r="E533" s="36" t="s">
        <v>44</v>
      </c>
      <c r="F533" s="60">
        <v>18</v>
      </c>
    </row>
    <row r="534" spans="1:6" ht="47.25" customHeight="1" x14ac:dyDescent="0.25">
      <c r="A534" s="6">
        <v>500</v>
      </c>
      <c r="B534" s="4" t="s">
        <v>840</v>
      </c>
      <c r="C534" s="4" t="s">
        <v>876</v>
      </c>
      <c r="D534" s="35" t="s">
        <v>522</v>
      </c>
      <c r="E534" s="36" t="s">
        <v>44</v>
      </c>
      <c r="F534" s="60">
        <v>96</v>
      </c>
    </row>
    <row r="535" spans="1:6" ht="47.25" customHeight="1" x14ac:dyDescent="0.25">
      <c r="A535" s="6">
        <v>501</v>
      </c>
      <c r="B535" s="4" t="s">
        <v>590</v>
      </c>
      <c r="C535" s="4" t="s">
        <v>1114</v>
      </c>
      <c r="D535" s="35" t="s">
        <v>889</v>
      </c>
      <c r="E535" s="36" t="s">
        <v>211</v>
      </c>
      <c r="F535" s="60">
        <v>1400</v>
      </c>
    </row>
    <row r="536" spans="1:6" ht="47.25" customHeight="1" x14ac:dyDescent="0.25">
      <c r="A536" s="6">
        <v>502</v>
      </c>
      <c r="B536" s="4" t="s">
        <v>916</v>
      </c>
      <c r="C536" s="4" t="s">
        <v>1008</v>
      </c>
      <c r="D536" s="35" t="s">
        <v>1115</v>
      </c>
      <c r="E536" s="36" t="s">
        <v>211</v>
      </c>
      <c r="F536" s="60">
        <v>6000</v>
      </c>
    </row>
    <row r="537" spans="1:6" ht="47.25" customHeight="1" x14ac:dyDescent="0.25">
      <c r="A537" s="6">
        <v>503</v>
      </c>
      <c r="B537" s="4" t="s">
        <v>592</v>
      </c>
      <c r="C537" s="4" t="s">
        <v>1009</v>
      </c>
      <c r="D537" s="35" t="s">
        <v>1100</v>
      </c>
      <c r="E537" s="36" t="s">
        <v>211</v>
      </c>
      <c r="F537" s="60">
        <v>8000</v>
      </c>
    </row>
    <row r="538" spans="1:6" ht="47.25" customHeight="1" x14ac:dyDescent="0.25">
      <c r="A538" s="6">
        <v>504</v>
      </c>
      <c r="B538" s="4" t="s">
        <v>593</v>
      </c>
      <c r="C538" s="4" t="s">
        <v>1116</v>
      </c>
      <c r="D538" s="35" t="s">
        <v>1113</v>
      </c>
      <c r="E538" s="36" t="s">
        <v>211</v>
      </c>
      <c r="F538" s="60">
        <v>1600</v>
      </c>
    </row>
    <row r="539" spans="1:6" ht="30.75" customHeight="1" x14ac:dyDescent="0.25">
      <c r="A539" s="6">
        <v>505</v>
      </c>
      <c r="B539" s="4" t="s">
        <v>594</v>
      </c>
      <c r="C539" s="4" t="s">
        <v>723</v>
      </c>
      <c r="D539" s="35" t="s">
        <v>1026</v>
      </c>
      <c r="E539" s="36" t="s">
        <v>44</v>
      </c>
      <c r="F539" s="60">
        <v>6</v>
      </c>
    </row>
    <row r="540" spans="1:6" ht="42.75" customHeight="1" x14ac:dyDescent="0.25">
      <c r="A540" s="6">
        <v>506</v>
      </c>
      <c r="B540" s="4" t="s">
        <v>595</v>
      </c>
      <c r="C540" s="4" t="s">
        <v>1117</v>
      </c>
      <c r="D540" s="35" t="s">
        <v>1118</v>
      </c>
      <c r="E540" s="36" t="s">
        <v>211</v>
      </c>
      <c r="F540" s="60">
        <v>16100</v>
      </c>
    </row>
    <row r="541" spans="1:6" ht="38.25" x14ac:dyDescent="0.25">
      <c r="A541" s="6">
        <v>507</v>
      </c>
      <c r="B541" s="4" t="s">
        <v>841</v>
      </c>
      <c r="C541" s="4" t="s">
        <v>878</v>
      </c>
      <c r="D541" s="35" t="s">
        <v>853</v>
      </c>
      <c r="E541" s="36" t="s">
        <v>44</v>
      </c>
      <c r="F541" s="60">
        <v>63</v>
      </c>
    </row>
    <row r="542" spans="1:6" ht="44.25" customHeight="1" x14ac:dyDescent="0.25">
      <c r="A542" s="6">
        <v>508</v>
      </c>
      <c r="B542" s="4" t="s">
        <v>842</v>
      </c>
      <c r="C542" s="4" t="s">
        <v>1119</v>
      </c>
      <c r="D542" s="35" t="s">
        <v>889</v>
      </c>
      <c r="E542" s="36" t="s">
        <v>211</v>
      </c>
      <c r="F542" s="60">
        <v>1000</v>
      </c>
    </row>
    <row r="543" spans="1:6" ht="44.25" customHeight="1" x14ac:dyDescent="0.25">
      <c r="A543" s="6">
        <v>509</v>
      </c>
      <c r="B543" s="4" t="s">
        <v>843</v>
      </c>
      <c r="C543" s="4" t="s">
        <v>880</v>
      </c>
      <c r="D543" s="35" t="s">
        <v>881</v>
      </c>
      <c r="E543" s="36" t="s">
        <v>44</v>
      </c>
      <c r="F543" s="60">
        <v>250</v>
      </c>
    </row>
    <row r="544" spans="1:6" ht="44.25" customHeight="1" x14ac:dyDescent="0.25">
      <c r="A544" s="6">
        <v>510</v>
      </c>
      <c r="B544" s="4" t="s">
        <v>596</v>
      </c>
      <c r="C544" s="4" t="s">
        <v>882</v>
      </c>
      <c r="D544" s="35" t="s">
        <v>998</v>
      </c>
      <c r="E544" s="36" t="s">
        <v>44</v>
      </c>
      <c r="F544" s="60">
        <v>6</v>
      </c>
    </row>
    <row r="545" spans="1:6" ht="58.5" customHeight="1" x14ac:dyDescent="0.25">
      <c r="A545" s="6">
        <v>511</v>
      </c>
      <c r="B545" s="4" t="s">
        <v>597</v>
      </c>
      <c r="C545" s="4" t="s">
        <v>1120</v>
      </c>
      <c r="D545" s="35" t="s">
        <v>889</v>
      </c>
      <c r="E545" s="36" t="s">
        <v>211</v>
      </c>
      <c r="F545" s="60">
        <v>10000</v>
      </c>
    </row>
    <row r="546" spans="1:6" ht="47.25" customHeight="1" x14ac:dyDescent="0.25">
      <c r="A546" s="6">
        <v>512</v>
      </c>
      <c r="B546" s="4" t="s">
        <v>598</v>
      </c>
      <c r="C546" s="4" t="s">
        <v>1015</v>
      </c>
      <c r="D546" s="35" t="s">
        <v>1007</v>
      </c>
      <c r="E546" s="36" t="s">
        <v>211</v>
      </c>
      <c r="F546" s="60">
        <v>3200</v>
      </c>
    </row>
    <row r="547" spans="1:6" ht="47.25" customHeight="1" x14ac:dyDescent="0.25">
      <c r="A547" s="6">
        <v>513</v>
      </c>
      <c r="B547" s="4" t="s">
        <v>599</v>
      </c>
      <c r="C547" s="4" t="s">
        <v>884</v>
      </c>
      <c r="D547" s="35" t="s">
        <v>887</v>
      </c>
      <c r="E547" s="36" t="s">
        <v>44</v>
      </c>
      <c r="F547" s="60">
        <v>36</v>
      </c>
    </row>
    <row r="548" spans="1:6" ht="45" customHeight="1" x14ac:dyDescent="0.25">
      <c r="A548" s="6">
        <v>514</v>
      </c>
      <c r="B548" s="4" t="s">
        <v>1057</v>
      </c>
      <c r="C548" s="4" t="s">
        <v>1121</v>
      </c>
      <c r="D548" s="35" t="s">
        <v>889</v>
      </c>
      <c r="E548" s="36" t="s">
        <v>211</v>
      </c>
      <c r="F548" s="60">
        <v>9000</v>
      </c>
    </row>
    <row r="549" spans="1:6" ht="45" customHeight="1" x14ac:dyDescent="0.25">
      <c r="A549" s="6">
        <v>515</v>
      </c>
      <c r="B549" s="4" t="s">
        <v>601</v>
      </c>
      <c r="C549" s="4" t="s">
        <v>1017</v>
      </c>
      <c r="D549" s="35" t="s">
        <v>1100</v>
      </c>
      <c r="E549" s="36" t="s">
        <v>211</v>
      </c>
      <c r="F549" s="60">
        <v>8000</v>
      </c>
    </row>
    <row r="550" spans="1:6" ht="44.25" customHeight="1" x14ac:dyDescent="0.25">
      <c r="A550" s="6">
        <v>516</v>
      </c>
      <c r="B550" s="4" t="s">
        <v>602</v>
      </c>
      <c r="C550" s="4" t="s">
        <v>1019</v>
      </c>
      <c r="D550" s="35" t="s">
        <v>1100</v>
      </c>
      <c r="E550" s="36" t="s">
        <v>211</v>
      </c>
      <c r="F550" s="60">
        <v>64000</v>
      </c>
    </row>
    <row r="551" spans="1:6" ht="44.25" customHeight="1" x14ac:dyDescent="0.25">
      <c r="A551" s="6">
        <v>517</v>
      </c>
      <c r="B551" s="4" t="s">
        <v>1058</v>
      </c>
      <c r="C551" s="4" t="s">
        <v>1122</v>
      </c>
      <c r="D551" s="35" t="s">
        <v>1123</v>
      </c>
      <c r="E551" s="36" t="s">
        <v>44</v>
      </c>
      <c r="F551" s="60">
        <v>140</v>
      </c>
    </row>
    <row r="552" spans="1:6" ht="38.25" customHeight="1" x14ac:dyDescent="0.25">
      <c r="A552" s="6">
        <v>518</v>
      </c>
      <c r="B552" s="4" t="s">
        <v>918</v>
      </c>
      <c r="C552" s="4" t="s">
        <v>1021</v>
      </c>
      <c r="D552" s="35" t="s">
        <v>528</v>
      </c>
      <c r="E552" s="36" t="s">
        <v>44</v>
      </c>
      <c r="F552" s="60">
        <v>300</v>
      </c>
    </row>
    <row r="553" spans="1:6" ht="38.25" customHeight="1" x14ac:dyDescent="0.25">
      <c r="A553" s="6">
        <v>519</v>
      </c>
      <c r="B553" s="4" t="s">
        <v>919</v>
      </c>
      <c r="C553" s="4" t="s">
        <v>1022</v>
      </c>
      <c r="D553" s="35" t="s">
        <v>528</v>
      </c>
      <c r="E553" s="36" t="s">
        <v>44</v>
      </c>
      <c r="F553" s="60">
        <v>300</v>
      </c>
    </row>
    <row r="554" spans="1:6" ht="38.25" customHeight="1" x14ac:dyDescent="0.25">
      <c r="A554" s="6">
        <v>520</v>
      </c>
      <c r="B554" s="4" t="s">
        <v>920</v>
      </c>
      <c r="C554" s="4" t="s">
        <v>1023</v>
      </c>
      <c r="D554" s="35" t="s">
        <v>528</v>
      </c>
      <c r="E554" s="36" t="s">
        <v>44</v>
      </c>
      <c r="F554" s="60">
        <v>300</v>
      </c>
    </row>
    <row r="555" spans="1:6" ht="38.25" customHeight="1" x14ac:dyDescent="0.25">
      <c r="A555" s="6">
        <v>521</v>
      </c>
      <c r="B555" s="4" t="s">
        <v>1059</v>
      </c>
      <c r="C555" s="4" t="s">
        <v>1124</v>
      </c>
      <c r="D555" s="35" t="s">
        <v>858</v>
      </c>
      <c r="E555" s="36" t="s">
        <v>44</v>
      </c>
      <c r="F555" s="60">
        <v>30</v>
      </c>
    </row>
    <row r="556" spans="1:6" ht="33.75" customHeight="1" x14ac:dyDescent="0.25">
      <c r="A556" s="6">
        <v>522</v>
      </c>
      <c r="B556" s="4" t="s">
        <v>922</v>
      </c>
      <c r="C556" s="4" t="s">
        <v>1025</v>
      </c>
      <c r="D556" s="35" t="s">
        <v>1026</v>
      </c>
      <c r="E556" s="36" t="s">
        <v>44</v>
      </c>
      <c r="F556" s="60">
        <v>6</v>
      </c>
    </row>
    <row r="557" spans="1:6" ht="45.75" customHeight="1" x14ac:dyDescent="0.25">
      <c r="A557" s="6">
        <v>523</v>
      </c>
      <c r="B557" s="4" t="s">
        <v>923</v>
      </c>
      <c r="C557" s="4" t="s">
        <v>1027</v>
      </c>
      <c r="D557" s="35" t="s">
        <v>1028</v>
      </c>
      <c r="E557" s="36" t="s">
        <v>44</v>
      </c>
      <c r="F557" s="60">
        <v>20</v>
      </c>
    </row>
    <row r="558" spans="1:6" ht="48" customHeight="1" x14ac:dyDescent="0.25">
      <c r="A558" s="6">
        <v>524</v>
      </c>
      <c r="B558" s="4" t="s">
        <v>484</v>
      </c>
      <c r="C558" s="4" t="s">
        <v>1029</v>
      </c>
      <c r="D558" s="35" t="s">
        <v>528</v>
      </c>
      <c r="E558" s="36" t="s">
        <v>44</v>
      </c>
      <c r="F558" s="60">
        <v>120</v>
      </c>
    </row>
    <row r="559" spans="1:6" ht="53.25" customHeight="1" x14ac:dyDescent="0.25">
      <c r="A559" s="6">
        <v>525</v>
      </c>
      <c r="B559" s="4" t="s">
        <v>924</v>
      </c>
      <c r="C559" s="4" t="s">
        <v>1125</v>
      </c>
      <c r="D559" s="35" t="s">
        <v>1031</v>
      </c>
      <c r="E559" s="36" t="s">
        <v>44</v>
      </c>
      <c r="F559" s="60">
        <v>96</v>
      </c>
    </row>
    <row r="560" spans="1:6" ht="46.5" customHeight="1" x14ac:dyDescent="0.25">
      <c r="A560" s="6">
        <v>526</v>
      </c>
      <c r="B560" s="4" t="s">
        <v>930</v>
      </c>
      <c r="C560" s="39" t="s">
        <v>1584</v>
      </c>
      <c r="D560" s="35" t="s">
        <v>1038</v>
      </c>
      <c r="E560" s="36" t="s">
        <v>44</v>
      </c>
      <c r="F560" s="60">
        <v>40000</v>
      </c>
    </row>
    <row r="561" spans="1:6" ht="32.25" customHeight="1" x14ac:dyDescent="0.25">
      <c r="A561" s="6">
        <v>527</v>
      </c>
      <c r="B561" s="4" t="s">
        <v>931</v>
      </c>
      <c r="C561" s="39" t="s">
        <v>1585</v>
      </c>
      <c r="D561" s="35" t="s">
        <v>1038</v>
      </c>
      <c r="E561" s="36" t="s">
        <v>44</v>
      </c>
      <c r="F561" s="60">
        <v>40000</v>
      </c>
    </row>
    <row r="562" spans="1:6" ht="32.25" customHeight="1" x14ac:dyDescent="0.25">
      <c r="A562" s="6">
        <v>528</v>
      </c>
      <c r="B562" s="4" t="s">
        <v>928</v>
      </c>
      <c r="C562" s="4" t="s">
        <v>1126</v>
      </c>
      <c r="D562" s="35" t="s">
        <v>1127</v>
      </c>
      <c r="E562" s="36" t="s">
        <v>44</v>
      </c>
      <c r="F562" s="60">
        <v>22600</v>
      </c>
    </row>
    <row r="563" spans="1:6" ht="33.75" customHeight="1" x14ac:dyDescent="0.25">
      <c r="A563" s="6">
        <v>529</v>
      </c>
      <c r="B563" s="4" t="s">
        <v>927</v>
      </c>
      <c r="C563" s="4" t="s">
        <v>1128</v>
      </c>
      <c r="D563" s="35" t="s">
        <v>1127</v>
      </c>
      <c r="E563" s="36" t="s">
        <v>44</v>
      </c>
      <c r="F563" s="60">
        <v>30510</v>
      </c>
    </row>
    <row r="564" spans="1:6" ht="33" customHeight="1" x14ac:dyDescent="0.25">
      <c r="A564" s="6">
        <v>530</v>
      </c>
      <c r="B564" s="4" t="s">
        <v>379</v>
      </c>
      <c r="C564" s="4" t="s">
        <v>497</v>
      </c>
      <c r="D564" s="35" t="s">
        <v>969</v>
      </c>
      <c r="E564" s="36" t="s">
        <v>44</v>
      </c>
      <c r="F564" s="60">
        <v>264000</v>
      </c>
    </row>
    <row r="565" spans="1:6" ht="35.25" customHeight="1" x14ac:dyDescent="0.25">
      <c r="A565" s="6">
        <v>531</v>
      </c>
      <c r="B565" s="4" t="s">
        <v>483</v>
      </c>
      <c r="C565" s="4" t="s">
        <v>515</v>
      </c>
      <c r="D565" s="35" t="s">
        <v>517</v>
      </c>
      <c r="E565" s="36" t="s">
        <v>44</v>
      </c>
      <c r="F565" s="60">
        <v>70200</v>
      </c>
    </row>
    <row r="566" spans="1:6" ht="33.75" customHeight="1" x14ac:dyDescent="0.25">
      <c r="A566" s="6">
        <v>532</v>
      </c>
      <c r="B566" s="4" t="s">
        <v>455</v>
      </c>
      <c r="C566" s="4" t="s">
        <v>485</v>
      </c>
      <c r="D566" s="35" t="s">
        <v>517</v>
      </c>
      <c r="E566" s="36" t="s">
        <v>44</v>
      </c>
      <c r="F566" s="60">
        <v>70200</v>
      </c>
    </row>
    <row r="567" spans="1:6" ht="28.5" customHeight="1" x14ac:dyDescent="0.25">
      <c r="A567" s="6">
        <v>533</v>
      </c>
      <c r="B567" s="4" t="s">
        <v>1060</v>
      </c>
      <c r="C567" s="4" t="s">
        <v>1129</v>
      </c>
      <c r="D567" s="35" t="s">
        <v>1130</v>
      </c>
      <c r="E567" s="36" t="s">
        <v>44</v>
      </c>
      <c r="F567" s="60">
        <v>318</v>
      </c>
    </row>
    <row r="568" spans="1:6" ht="26.25" customHeight="1" x14ac:dyDescent="0.25">
      <c r="A568" s="6">
        <v>534</v>
      </c>
      <c r="B568" s="4" t="s">
        <v>1061</v>
      </c>
      <c r="C568" s="4" t="s">
        <v>1131</v>
      </c>
      <c r="D568" s="35" t="s">
        <v>1132</v>
      </c>
      <c r="E568" s="36" t="s">
        <v>44</v>
      </c>
      <c r="F568" s="60">
        <v>3816</v>
      </c>
    </row>
    <row r="569" spans="1:6" ht="27" customHeight="1" x14ac:dyDescent="0.25">
      <c r="A569" s="6">
        <v>535</v>
      </c>
      <c r="B569" s="4" t="s">
        <v>1062</v>
      </c>
      <c r="C569" s="4" t="s">
        <v>1131</v>
      </c>
      <c r="D569" s="35" t="s">
        <v>1127</v>
      </c>
      <c r="E569" s="36" t="s">
        <v>44</v>
      </c>
      <c r="F569" s="60">
        <v>22600</v>
      </c>
    </row>
    <row r="570" spans="1:6" ht="22.5" customHeight="1" x14ac:dyDescent="0.25">
      <c r="A570" s="65" t="s">
        <v>1601</v>
      </c>
      <c r="B570" s="4"/>
      <c r="C570" s="4"/>
      <c r="D570" s="35"/>
      <c r="E570" s="36"/>
      <c r="F570" s="60"/>
    </row>
    <row r="571" spans="1:6" ht="31.5" customHeight="1" x14ac:dyDescent="0.25">
      <c r="A571" s="6">
        <v>536</v>
      </c>
      <c r="B571" s="4" t="s">
        <v>1602</v>
      </c>
      <c r="C571" s="4" t="s">
        <v>1603</v>
      </c>
      <c r="D571" s="6" t="s">
        <v>1605</v>
      </c>
      <c r="E571" s="6" t="s">
        <v>801</v>
      </c>
      <c r="F571" s="60">
        <v>16</v>
      </c>
    </row>
    <row r="572" spans="1:6" ht="33" customHeight="1" x14ac:dyDescent="0.25">
      <c r="A572" s="6">
        <v>537</v>
      </c>
      <c r="B572" s="4" t="s">
        <v>1602</v>
      </c>
      <c r="C572" s="4" t="s">
        <v>1604</v>
      </c>
      <c r="D572" s="6" t="s">
        <v>1606</v>
      </c>
      <c r="E572" s="6" t="s">
        <v>801</v>
      </c>
      <c r="F572" s="60">
        <v>34</v>
      </c>
    </row>
    <row r="573" spans="1:6" ht="18.75" customHeight="1" x14ac:dyDescent="0.25">
      <c r="A573" s="65" t="s">
        <v>1133</v>
      </c>
      <c r="B573" s="27"/>
      <c r="C573" s="27"/>
      <c r="D573" s="27"/>
      <c r="E573" s="27"/>
      <c r="F573" s="63"/>
    </row>
    <row r="574" spans="1:6" ht="51" x14ac:dyDescent="0.25">
      <c r="A574" s="6">
        <v>538</v>
      </c>
      <c r="B574" s="4" t="s">
        <v>1134</v>
      </c>
      <c r="C574" s="4" t="s">
        <v>1559</v>
      </c>
      <c r="D574" s="43" t="s">
        <v>1313</v>
      </c>
      <c r="E574" s="10" t="s">
        <v>223</v>
      </c>
      <c r="F574" s="60">
        <v>12</v>
      </c>
    </row>
    <row r="575" spans="1:6" ht="38.25" x14ac:dyDescent="0.25">
      <c r="A575" s="6">
        <v>539</v>
      </c>
      <c r="B575" s="4" t="s">
        <v>1135</v>
      </c>
      <c r="C575" s="4" t="s">
        <v>1556</v>
      </c>
      <c r="D575" s="43" t="s">
        <v>1314</v>
      </c>
      <c r="E575" s="10" t="s">
        <v>146</v>
      </c>
      <c r="F575" s="60">
        <v>10</v>
      </c>
    </row>
    <row r="576" spans="1:6" ht="30.75" customHeight="1" x14ac:dyDescent="0.25">
      <c r="A576" s="6">
        <v>540</v>
      </c>
      <c r="B576" s="4" t="s">
        <v>1136</v>
      </c>
      <c r="C576" s="4" t="s">
        <v>1557</v>
      </c>
      <c r="D576" s="43" t="s">
        <v>1315</v>
      </c>
      <c r="E576" s="10" t="s">
        <v>146</v>
      </c>
      <c r="F576" s="60">
        <v>5</v>
      </c>
    </row>
    <row r="577" spans="1:6" ht="153" x14ac:dyDescent="0.25">
      <c r="A577" s="6">
        <v>541</v>
      </c>
      <c r="B577" s="41" t="s">
        <v>1137</v>
      </c>
      <c r="C577" s="49" t="s">
        <v>1582</v>
      </c>
      <c r="D577" s="44" t="s">
        <v>1316</v>
      </c>
      <c r="E577" s="44" t="s">
        <v>1317</v>
      </c>
      <c r="F577" s="60">
        <v>1</v>
      </c>
    </row>
    <row r="578" spans="1:6" ht="34.5" customHeight="1" x14ac:dyDescent="0.25">
      <c r="A578" s="6">
        <v>542</v>
      </c>
      <c r="B578" s="4" t="s">
        <v>1138</v>
      </c>
      <c r="C578" s="4" t="s">
        <v>1558</v>
      </c>
      <c r="D578" s="43" t="s">
        <v>1318</v>
      </c>
      <c r="E578" s="10" t="s">
        <v>146</v>
      </c>
      <c r="F578" s="60">
        <v>5</v>
      </c>
    </row>
    <row r="579" spans="1:6" ht="30" customHeight="1" x14ac:dyDescent="0.25">
      <c r="A579" s="6">
        <v>543</v>
      </c>
      <c r="B579" s="4" t="s">
        <v>1139</v>
      </c>
      <c r="C579" s="4" t="s">
        <v>1319</v>
      </c>
      <c r="D579" s="43" t="s">
        <v>1320</v>
      </c>
      <c r="E579" s="10" t="s">
        <v>44</v>
      </c>
      <c r="F579" s="60">
        <f>7*(8*5+2*1)</f>
        <v>294</v>
      </c>
    </row>
    <row r="580" spans="1:6" ht="27.75" customHeight="1" x14ac:dyDescent="0.25">
      <c r="A580" s="6">
        <v>544</v>
      </c>
      <c r="B580" s="39" t="s">
        <v>1140</v>
      </c>
      <c r="C580" s="39" t="s">
        <v>1321</v>
      </c>
      <c r="D580" s="43" t="s">
        <v>1322</v>
      </c>
      <c r="E580" s="10" t="s">
        <v>1560</v>
      </c>
      <c r="F580" s="60">
        <v>1000</v>
      </c>
    </row>
    <row r="581" spans="1:6" ht="58.5" customHeight="1" x14ac:dyDescent="0.25">
      <c r="A581" s="6">
        <v>545</v>
      </c>
      <c r="B581" s="4" t="s">
        <v>1141</v>
      </c>
      <c r="C581" s="4" t="s">
        <v>1323</v>
      </c>
      <c r="D581" s="6" t="s">
        <v>1324</v>
      </c>
      <c r="E581" s="6" t="s">
        <v>43</v>
      </c>
      <c r="F581" s="60">
        <v>8000</v>
      </c>
    </row>
    <row r="582" spans="1:6" ht="42.75" customHeight="1" x14ac:dyDescent="0.25">
      <c r="A582" s="6">
        <v>546</v>
      </c>
      <c r="B582" s="4" t="s">
        <v>1142</v>
      </c>
      <c r="C582" s="4" t="s">
        <v>1325</v>
      </c>
      <c r="D582" s="6" t="s">
        <v>1326</v>
      </c>
      <c r="E582" s="6" t="s">
        <v>1327</v>
      </c>
      <c r="F582" s="60">
        <v>45</v>
      </c>
    </row>
    <row r="583" spans="1:6" ht="38.25" x14ac:dyDescent="0.25">
      <c r="A583" s="6">
        <v>547</v>
      </c>
      <c r="B583" s="4" t="s">
        <v>1143</v>
      </c>
      <c r="C583" s="4" t="s">
        <v>1328</v>
      </c>
      <c r="D583" s="5" t="s">
        <v>1329</v>
      </c>
      <c r="E583" s="6" t="s">
        <v>44</v>
      </c>
      <c r="F583" s="60">
        <f>6*4*120</f>
        <v>2880</v>
      </c>
    </row>
    <row r="584" spans="1:6" ht="51" x14ac:dyDescent="0.25">
      <c r="A584" s="6">
        <v>548</v>
      </c>
      <c r="B584" s="4" t="s">
        <v>1144</v>
      </c>
      <c r="C584" s="4" t="s">
        <v>1330</v>
      </c>
      <c r="D584" s="43"/>
      <c r="E584" s="10" t="s">
        <v>801</v>
      </c>
      <c r="F584" s="60">
        <v>1</v>
      </c>
    </row>
    <row r="585" spans="1:6" ht="58.5" customHeight="1" x14ac:dyDescent="0.25">
      <c r="A585" s="6">
        <v>549</v>
      </c>
      <c r="B585" s="4" t="s">
        <v>1145</v>
      </c>
      <c r="C585" s="4" t="s">
        <v>1330</v>
      </c>
      <c r="D585" s="43"/>
      <c r="E585" s="10" t="s">
        <v>801</v>
      </c>
      <c r="F585" s="60">
        <v>1</v>
      </c>
    </row>
    <row r="586" spans="1:6" ht="62.25" customHeight="1" x14ac:dyDescent="0.25">
      <c r="A586" s="6">
        <v>550</v>
      </c>
      <c r="B586" s="4" t="s">
        <v>1146</v>
      </c>
      <c r="C586" s="4" t="s">
        <v>1330</v>
      </c>
      <c r="D586" s="43"/>
      <c r="E586" s="10" t="s">
        <v>801</v>
      </c>
      <c r="F586" s="60">
        <v>1</v>
      </c>
    </row>
    <row r="587" spans="1:6" ht="24.75" customHeight="1" x14ac:dyDescent="0.25">
      <c r="A587" s="6">
        <v>551</v>
      </c>
      <c r="B587" s="39" t="s">
        <v>1147</v>
      </c>
      <c r="C587" s="39" t="s">
        <v>1331</v>
      </c>
      <c r="D587" s="43" t="s">
        <v>1332</v>
      </c>
      <c r="E587" s="10" t="s">
        <v>1327</v>
      </c>
      <c r="F587" s="60">
        <v>23500</v>
      </c>
    </row>
    <row r="588" spans="1:6" ht="24.75" customHeight="1" x14ac:dyDescent="0.25">
      <c r="A588" s="6">
        <v>552</v>
      </c>
      <c r="B588" s="8" t="s">
        <v>1148</v>
      </c>
      <c r="C588" s="8" t="s">
        <v>1333</v>
      </c>
      <c r="D588" s="43" t="s">
        <v>1334</v>
      </c>
      <c r="E588" s="10" t="s">
        <v>1327</v>
      </c>
      <c r="F588" s="60">
        <v>50</v>
      </c>
    </row>
    <row r="589" spans="1:6" ht="24.75" customHeight="1" x14ac:dyDescent="0.25">
      <c r="A589" s="6">
        <v>553</v>
      </c>
      <c r="B589" s="8" t="s">
        <v>1149</v>
      </c>
      <c r="C589" s="8" t="s">
        <v>1335</v>
      </c>
      <c r="D589" s="43" t="s">
        <v>1332</v>
      </c>
      <c r="E589" s="10" t="s">
        <v>1327</v>
      </c>
      <c r="F589" s="60">
        <v>1600</v>
      </c>
    </row>
    <row r="590" spans="1:6" ht="24.75" customHeight="1" x14ac:dyDescent="0.25">
      <c r="A590" s="6">
        <v>554</v>
      </c>
      <c r="B590" s="8" t="s">
        <v>1150</v>
      </c>
      <c r="C590" s="8" t="s">
        <v>1336</v>
      </c>
      <c r="D590" s="43" t="s">
        <v>1337</v>
      </c>
      <c r="E590" s="10" t="s">
        <v>1327</v>
      </c>
      <c r="F590" s="60">
        <v>300</v>
      </c>
    </row>
    <row r="591" spans="1:6" ht="45" customHeight="1" x14ac:dyDescent="0.25">
      <c r="A591" s="6">
        <v>555</v>
      </c>
      <c r="B591" s="4" t="s">
        <v>1151</v>
      </c>
      <c r="C591" s="4" t="s">
        <v>1338</v>
      </c>
      <c r="D591" s="6" t="s">
        <v>1339</v>
      </c>
      <c r="E591" s="6" t="s">
        <v>43</v>
      </c>
      <c r="F591" s="60">
        <f>8*50</f>
        <v>400</v>
      </c>
    </row>
    <row r="592" spans="1:6" ht="28.5" customHeight="1" x14ac:dyDescent="0.25">
      <c r="A592" s="6">
        <v>556</v>
      </c>
      <c r="B592" s="4" t="s">
        <v>1152</v>
      </c>
      <c r="C592" s="4" t="s">
        <v>1340</v>
      </c>
      <c r="D592" s="43" t="s">
        <v>1341</v>
      </c>
      <c r="E592" s="10" t="s">
        <v>43</v>
      </c>
      <c r="F592" s="60">
        <f>150*96</f>
        <v>14400</v>
      </c>
    </row>
    <row r="593" spans="1:6" ht="28.5" customHeight="1" x14ac:dyDescent="0.25">
      <c r="A593" s="6">
        <v>557</v>
      </c>
      <c r="B593" s="4" t="s">
        <v>1153</v>
      </c>
      <c r="C593" s="4" t="s">
        <v>1342</v>
      </c>
      <c r="D593" s="43" t="s">
        <v>1341</v>
      </c>
      <c r="E593" s="10" t="s">
        <v>43</v>
      </c>
      <c r="F593" s="60">
        <f>150*96</f>
        <v>14400</v>
      </c>
    </row>
    <row r="594" spans="1:6" ht="28.5" customHeight="1" x14ac:dyDescent="0.25">
      <c r="A594" s="6">
        <v>558</v>
      </c>
      <c r="B594" s="4" t="s">
        <v>1154</v>
      </c>
      <c r="C594" s="4" t="s">
        <v>1343</v>
      </c>
      <c r="D594" s="43" t="s">
        <v>1341</v>
      </c>
      <c r="E594" s="10" t="s">
        <v>43</v>
      </c>
      <c r="F594" s="60">
        <f>150*96</f>
        <v>14400</v>
      </c>
    </row>
    <row r="595" spans="1:6" ht="28.5" customHeight="1" x14ac:dyDescent="0.25">
      <c r="A595" s="6">
        <v>559</v>
      </c>
      <c r="B595" s="4" t="s">
        <v>1155</v>
      </c>
      <c r="C595" s="4" t="s">
        <v>1344</v>
      </c>
      <c r="D595" s="43" t="s">
        <v>1341</v>
      </c>
      <c r="E595" s="10" t="s">
        <v>43</v>
      </c>
      <c r="F595" s="60">
        <f>500*96</f>
        <v>48000</v>
      </c>
    </row>
    <row r="596" spans="1:6" ht="28.5" customHeight="1" x14ac:dyDescent="0.25">
      <c r="A596" s="6">
        <v>560</v>
      </c>
      <c r="B596" s="8" t="s">
        <v>1156</v>
      </c>
      <c r="C596" s="8" t="s">
        <v>1345</v>
      </c>
      <c r="D596" s="10" t="s">
        <v>1346</v>
      </c>
      <c r="E596" s="10" t="s">
        <v>43</v>
      </c>
      <c r="F596" s="60">
        <v>26500</v>
      </c>
    </row>
    <row r="597" spans="1:6" ht="28.5" customHeight="1" x14ac:dyDescent="0.25">
      <c r="A597" s="6">
        <v>561</v>
      </c>
      <c r="B597" s="8" t="s">
        <v>1157</v>
      </c>
      <c r="C597" s="8" t="s">
        <v>1347</v>
      </c>
      <c r="D597" s="10" t="s">
        <v>1346</v>
      </c>
      <c r="E597" s="10" t="s">
        <v>43</v>
      </c>
      <c r="F597" s="60">
        <v>15500</v>
      </c>
    </row>
    <row r="598" spans="1:6" ht="28.5" customHeight="1" x14ac:dyDescent="0.25">
      <c r="A598" s="6">
        <v>562</v>
      </c>
      <c r="B598" s="8" t="s">
        <v>1158</v>
      </c>
      <c r="C598" s="8" t="s">
        <v>1348</v>
      </c>
      <c r="D598" s="43" t="s">
        <v>1349</v>
      </c>
      <c r="E598" s="22" t="s">
        <v>44</v>
      </c>
      <c r="F598" s="60">
        <f>9*500</f>
        <v>4500</v>
      </c>
    </row>
    <row r="599" spans="1:6" ht="47.25" customHeight="1" x14ac:dyDescent="0.25">
      <c r="A599" s="6">
        <v>563</v>
      </c>
      <c r="B599" s="4" t="s">
        <v>1159</v>
      </c>
      <c r="C599" s="4" t="s">
        <v>1350</v>
      </c>
      <c r="D599" s="6" t="s">
        <v>1351</v>
      </c>
      <c r="E599" s="6" t="s">
        <v>1352</v>
      </c>
      <c r="F599" s="60">
        <v>5000</v>
      </c>
    </row>
    <row r="600" spans="1:6" ht="27" customHeight="1" x14ac:dyDescent="0.25">
      <c r="A600" s="6">
        <v>564</v>
      </c>
      <c r="B600" s="4" t="s">
        <v>1160</v>
      </c>
      <c r="C600" s="4" t="s">
        <v>1353</v>
      </c>
      <c r="D600" s="43" t="s">
        <v>1354</v>
      </c>
      <c r="E600" s="10" t="s">
        <v>1361</v>
      </c>
      <c r="F600" s="60">
        <v>100</v>
      </c>
    </row>
    <row r="601" spans="1:6" ht="29.25" customHeight="1" x14ac:dyDescent="0.25">
      <c r="A601" s="6">
        <v>565</v>
      </c>
      <c r="B601" s="4" t="s">
        <v>1161</v>
      </c>
      <c r="C601" s="4" t="s">
        <v>1356</v>
      </c>
      <c r="D601" s="43" t="s">
        <v>1354</v>
      </c>
      <c r="E601" s="10" t="s">
        <v>1361</v>
      </c>
      <c r="F601" s="60">
        <f>28*20</f>
        <v>560</v>
      </c>
    </row>
    <row r="602" spans="1:6" ht="27" customHeight="1" x14ac:dyDescent="0.25">
      <c r="A602" s="6">
        <v>566</v>
      </c>
      <c r="B602" s="4" t="s">
        <v>1162</v>
      </c>
      <c r="C602" s="4" t="s">
        <v>1357</v>
      </c>
      <c r="D602" s="43" t="s">
        <v>1354</v>
      </c>
      <c r="E602" s="10" t="s">
        <v>1361</v>
      </c>
      <c r="F602" s="60">
        <f>70*20</f>
        <v>1400</v>
      </c>
    </row>
    <row r="603" spans="1:6" ht="30" customHeight="1" x14ac:dyDescent="0.25">
      <c r="A603" s="6">
        <v>567</v>
      </c>
      <c r="B603" s="4" t="s">
        <v>1163</v>
      </c>
      <c r="C603" s="4" t="s">
        <v>1358</v>
      </c>
      <c r="D603" s="43" t="s">
        <v>1354</v>
      </c>
      <c r="E603" s="10" t="s">
        <v>1361</v>
      </c>
      <c r="F603" s="60">
        <f>40*20</f>
        <v>800</v>
      </c>
    </row>
    <row r="604" spans="1:6" ht="22.5" customHeight="1" x14ac:dyDescent="0.25">
      <c r="A604" s="6">
        <v>568</v>
      </c>
      <c r="B604" s="4" t="s">
        <v>1164</v>
      </c>
      <c r="C604" s="4" t="s">
        <v>1359</v>
      </c>
      <c r="D604" s="43" t="s">
        <v>1360</v>
      </c>
      <c r="E604" s="10" t="s">
        <v>1361</v>
      </c>
      <c r="F604" s="60">
        <v>500</v>
      </c>
    </row>
    <row r="605" spans="1:6" ht="22.5" customHeight="1" x14ac:dyDescent="0.25">
      <c r="A605" s="6">
        <v>569</v>
      </c>
      <c r="B605" s="4" t="s">
        <v>1165</v>
      </c>
      <c r="C605" s="4" t="s">
        <v>1362</v>
      </c>
      <c r="D605" s="43" t="s">
        <v>1360</v>
      </c>
      <c r="E605" s="10" t="s">
        <v>1361</v>
      </c>
      <c r="F605" s="60">
        <v>750</v>
      </c>
    </row>
    <row r="606" spans="1:6" ht="22.5" customHeight="1" x14ac:dyDescent="0.25">
      <c r="A606" s="6">
        <v>570</v>
      </c>
      <c r="B606" s="4" t="s">
        <v>1166</v>
      </c>
      <c r="C606" s="4" t="s">
        <v>1363</v>
      </c>
      <c r="D606" s="43" t="s">
        <v>1360</v>
      </c>
      <c r="E606" s="10" t="s">
        <v>1361</v>
      </c>
      <c r="F606" s="60">
        <v>1500</v>
      </c>
    </row>
    <row r="607" spans="1:6" ht="22.5" customHeight="1" x14ac:dyDescent="0.25">
      <c r="A607" s="6">
        <v>571</v>
      </c>
      <c r="B607" s="4" t="s">
        <v>1167</v>
      </c>
      <c r="C607" s="4" t="s">
        <v>1364</v>
      </c>
      <c r="D607" s="43" t="s">
        <v>1360</v>
      </c>
      <c r="E607" s="10" t="s">
        <v>1361</v>
      </c>
      <c r="F607" s="60">
        <v>750</v>
      </c>
    </row>
    <row r="608" spans="1:6" ht="22.5" customHeight="1" x14ac:dyDescent="0.25">
      <c r="A608" s="6">
        <v>572</v>
      </c>
      <c r="B608" s="4" t="s">
        <v>1168</v>
      </c>
      <c r="C608" s="4" t="s">
        <v>1365</v>
      </c>
      <c r="D608" s="43" t="s">
        <v>1360</v>
      </c>
      <c r="E608" s="10" t="s">
        <v>1361</v>
      </c>
      <c r="F608" s="60">
        <v>1500</v>
      </c>
    </row>
    <row r="609" spans="1:6" ht="22.5" customHeight="1" x14ac:dyDescent="0.25">
      <c r="A609" s="6">
        <v>573</v>
      </c>
      <c r="B609" s="4" t="s">
        <v>1169</v>
      </c>
      <c r="C609" s="4" t="s">
        <v>1366</v>
      </c>
      <c r="D609" s="43" t="s">
        <v>1367</v>
      </c>
      <c r="E609" s="10" t="s">
        <v>1361</v>
      </c>
      <c r="F609" s="60">
        <v>250</v>
      </c>
    </row>
    <row r="610" spans="1:6" ht="22.5" customHeight="1" x14ac:dyDescent="0.25">
      <c r="A610" s="6">
        <v>574</v>
      </c>
      <c r="B610" s="4" t="s">
        <v>1170</v>
      </c>
      <c r="C610" s="4" t="s">
        <v>1368</v>
      </c>
      <c r="D610" s="43" t="s">
        <v>1360</v>
      </c>
      <c r="E610" s="10" t="s">
        <v>1361</v>
      </c>
      <c r="F610" s="60">
        <v>1500</v>
      </c>
    </row>
    <row r="611" spans="1:6" ht="22.5" customHeight="1" x14ac:dyDescent="0.25">
      <c r="A611" s="6">
        <v>575</v>
      </c>
      <c r="B611" s="4" t="s">
        <v>1171</v>
      </c>
      <c r="C611" s="4" t="s">
        <v>1369</v>
      </c>
      <c r="D611" s="43" t="s">
        <v>1360</v>
      </c>
      <c r="E611" s="10" t="s">
        <v>1361</v>
      </c>
      <c r="F611" s="60">
        <v>500</v>
      </c>
    </row>
    <row r="612" spans="1:6" ht="22.5" customHeight="1" x14ac:dyDescent="0.25">
      <c r="A612" s="6">
        <v>576</v>
      </c>
      <c r="B612" s="4" t="s">
        <v>1172</v>
      </c>
      <c r="C612" s="4" t="s">
        <v>1370</v>
      </c>
      <c r="D612" s="43" t="s">
        <v>1360</v>
      </c>
      <c r="E612" s="10" t="s">
        <v>1361</v>
      </c>
      <c r="F612" s="60">
        <v>250</v>
      </c>
    </row>
    <row r="613" spans="1:6" ht="22.5" customHeight="1" x14ac:dyDescent="0.25">
      <c r="A613" s="6">
        <v>577</v>
      </c>
      <c r="B613" s="4" t="s">
        <v>1173</v>
      </c>
      <c r="C613" s="4" t="s">
        <v>1371</v>
      </c>
      <c r="D613" s="43" t="s">
        <v>1372</v>
      </c>
      <c r="E613" s="10" t="s">
        <v>1361</v>
      </c>
      <c r="F613" s="60">
        <v>1000</v>
      </c>
    </row>
    <row r="614" spans="1:6" ht="22.5" customHeight="1" x14ac:dyDescent="0.25">
      <c r="A614" s="6">
        <v>578</v>
      </c>
      <c r="B614" s="4" t="s">
        <v>1174</v>
      </c>
      <c r="C614" s="4" t="s">
        <v>1373</v>
      </c>
      <c r="D614" s="43" t="s">
        <v>1360</v>
      </c>
      <c r="E614" s="10" t="s">
        <v>1361</v>
      </c>
      <c r="F614" s="60">
        <v>250</v>
      </c>
    </row>
    <row r="615" spans="1:6" ht="22.5" customHeight="1" x14ac:dyDescent="0.25">
      <c r="A615" s="6">
        <v>579</v>
      </c>
      <c r="B615" s="4" t="s">
        <v>1175</v>
      </c>
      <c r="C615" s="4" t="s">
        <v>1374</v>
      </c>
      <c r="D615" s="43" t="s">
        <v>1360</v>
      </c>
      <c r="E615" s="10" t="s">
        <v>1361</v>
      </c>
      <c r="F615" s="60">
        <v>1500</v>
      </c>
    </row>
    <row r="616" spans="1:6" ht="22.5" customHeight="1" x14ac:dyDescent="0.25">
      <c r="A616" s="6">
        <v>580</v>
      </c>
      <c r="B616" s="4" t="s">
        <v>1176</v>
      </c>
      <c r="C616" s="4" t="s">
        <v>1375</v>
      </c>
      <c r="D616" s="43" t="s">
        <v>1360</v>
      </c>
      <c r="E616" s="10" t="s">
        <v>1361</v>
      </c>
      <c r="F616" s="60">
        <v>1500</v>
      </c>
    </row>
    <row r="617" spans="1:6" ht="22.5" customHeight="1" x14ac:dyDescent="0.25">
      <c r="A617" s="6">
        <v>581</v>
      </c>
      <c r="B617" s="4" t="s">
        <v>1177</v>
      </c>
      <c r="C617" s="4" t="s">
        <v>1376</v>
      </c>
      <c r="D617" s="43" t="s">
        <v>1360</v>
      </c>
      <c r="E617" s="10" t="s">
        <v>1361</v>
      </c>
      <c r="F617" s="60">
        <v>1500</v>
      </c>
    </row>
    <row r="618" spans="1:6" ht="22.5" customHeight="1" x14ac:dyDescent="0.25">
      <c r="A618" s="6">
        <v>582</v>
      </c>
      <c r="B618" s="4" t="s">
        <v>1178</v>
      </c>
      <c r="C618" s="4" t="s">
        <v>1377</v>
      </c>
      <c r="D618" s="43" t="s">
        <v>1360</v>
      </c>
      <c r="E618" s="10" t="s">
        <v>1361</v>
      </c>
      <c r="F618" s="60">
        <v>250</v>
      </c>
    </row>
    <row r="619" spans="1:6" ht="22.5" customHeight="1" x14ac:dyDescent="0.25">
      <c r="A619" s="6">
        <v>583</v>
      </c>
      <c r="B619" s="4" t="s">
        <v>1179</v>
      </c>
      <c r="C619" s="4" t="s">
        <v>1378</v>
      </c>
      <c r="D619" s="43" t="s">
        <v>1360</v>
      </c>
      <c r="E619" s="10" t="s">
        <v>1361</v>
      </c>
      <c r="F619" s="60">
        <v>250</v>
      </c>
    </row>
    <row r="620" spans="1:6" ht="22.5" customHeight="1" x14ac:dyDescent="0.25">
      <c r="A620" s="6">
        <v>584</v>
      </c>
      <c r="B620" s="4" t="s">
        <v>1180</v>
      </c>
      <c r="C620" s="4" t="s">
        <v>1379</v>
      </c>
      <c r="D620" s="43" t="s">
        <v>1360</v>
      </c>
      <c r="E620" s="10" t="s">
        <v>1361</v>
      </c>
      <c r="F620" s="60">
        <v>500</v>
      </c>
    </row>
    <row r="621" spans="1:6" ht="22.5" customHeight="1" x14ac:dyDescent="0.25">
      <c r="A621" s="6">
        <v>585</v>
      </c>
      <c r="B621" s="4" t="s">
        <v>1181</v>
      </c>
      <c r="C621" s="4" t="s">
        <v>1380</v>
      </c>
      <c r="D621" s="43" t="s">
        <v>1360</v>
      </c>
      <c r="E621" s="10" t="s">
        <v>1361</v>
      </c>
      <c r="F621" s="60">
        <v>250</v>
      </c>
    </row>
    <row r="622" spans="1:6" ht="22.5" customHeight="1" x14ac:dyDescent="0.25">
      <c r="A622" s="6">
        <v>586</v>
      </c>
      <c r="B622" s="4" t="s">
        <v>1182</v>
      </c>
      <c r="C622" s="4" t="s">
        <v>1381</v>
      </c>
      <c r="D622" s="43" t="s">
        <v>1360</v>
      </c>
      <c r="E622" s="10" t="s">
        <v>1361</v>
      </c>
      <c r="F622" s="60">
        <v>750</v>
      </c>
    </row>
    <row r="623" spans="1:6" ht="22.5" customHeight="1" x14ac:dyDescent="0.25">
      <c r="A623" s="6">
        <v>587</v>
      </c>
      <c r="B623" s="4" t="s">
        <v>1183</v>
      </c>
      <c r="C623" s="4" t="s">
        <v>1382</v>
      </c>
      <c r="D623" s="43" t="s">
        <v>1360</v>
      </c>
      <c r="E623" s="10" t="s">
        <v>1361</v>
      </c>
      <c r="F623" s="60">
        <v>2500</v>
      </c>
    </row>
    <row r="624" spans="1:6" ht="22.5" customHeight="1" x14ac:dyDescent="0.25">
      <c r="A624" s="6">
        <v>588</v>
      </c>
      <c r="B624" s="4" t="s">
        <v>1184</v>
      </c>
      <c r="C624" s="4" t="s">
        <v>1383</v>
      </c>
      <c r="D624" s="43" t="s">
        <v>1360</v>
      </c>
      <c r="E624" s="10" t="s">
        <v>1361</v>
      </c>
      <c r="F624" s="60">
        <v>500</v>
      </c>
    </row>
    <row r="625" spans="1:6" ht="22.5" customHeight="1" x14ac:dyDescent="0.25">
      <c r="A625" s="6">
        <v>589</v>
      </c>
      <c r="B625" s="4" t="s">
        <v>1185</v>
      </c>
      <c r="C625" s="4" t="s">
        <v>1384</v>
      </c>
      <c r="D625" s="43" t="s">
        <v>1360</v>
      </c>
      <c r="E625" s="10" t="s">
        <v>1361</v>
      </c>
      <c r="F625" s="60">
        <v>2000</v>
      </c>
    </row>
    <row r="626" spans="1:6" ht="22.5" customHeight="1" x14ac:dyDescent="0.25">
      <c r="A626" s="6">
        <v>590</v>
      </c>
      <c r="B626" s="4" t="s">
        <v>1186</v>
      </c>
      <c r="C626" s="4" t="s">
        <v>1385</v>
      </c>
      <c r="D626" s="43" t="s">
        <v>1360</v>
      </c>
      <c r="E626" s="10" t="s">
        <v>1361</v>
      </c>
      <c r="F626" s="60">
        <v>250</v>
      </c>
    </row>
    <row r="627" spans="1:6" ht="22.5" customHeight="1" x14ac:dyDescent="0.25">
      <c r="A627" s="6">
        <v>591</v>
      </c>
      <c r="B627" s="4" t="s">
        <v>1187</v>
      </c>
      <c r="C627" s="4" t="s">
        <v>1386</v>
      </c>
      <c r="D627" s="43" t="s">
        <v>1360</v>
      </c>
      <c r="E627" s="10" t="s">
        <v>1361</v>
      </c>
      <c r="F627" s="60">
        <v>250</v>
      </c>
    </row>
    <row r="628" spans="1:6" ht="22.5" customHeight="1" x14ac:dyDescent="0.25">
      <c r="A628" s="6">
        <v>592</v>
      </c>
      <c r="B628" s="4" t="s">
        <v>1188</v>
      </c>
      <c r="C628" s="4" t="s">
        <v>1387</v>
      </c>
      <c r="D628" s="43" t="s">
        <v>1360</v>
      </c>
      <c r="E628" s="10" t="s">
        <v>1361</v>
      </c>
      <c r="F628" s="60">
        <v>250</v>
      </c>
    </row>
    <row r="629" spans="1:6" ht="22.5" customHeight="1" x14ac:dyDescent="0.25">
      <c r="A629" s="6">
        <v>593</v>
      </c>
      <c r="B629" s="4" t="s">
        <v>1189</v>
      </c>
      <c r="C629" s="4" t="s">
        <v>1388</v>
      </c>
      <c r="D629" s="43" t="s">
        <v>1360</v>
      </c>
      <c r="E629" s="10" t="s">
        <v>1361</v>
      </c>
      <c r="F629" s="60">
        <v>250</v>
      </c>
    </row>
    <row r="630" spans="1:6" ht="22.5" customHeight="1" x14ac:dyDescent="0.25">
      <c r="A630" s="6">
        <v>594</v>
      </c>
      <c r="B630" s="4" t="s">
        <v>1190</v>
      </c>
      <c r="C630" s="4" t="s">
        <v>1389</v>
      </c>
      <c r="D630" s="43" t="s">
        <v>1360</v>
      </c>
      <c r="E630" s="10" t="s">
        <v>1361</v>
      </c>
      <c r="F630" s="60">
        <v>250</v>
      </c>
    </row>
    <row r="631" spans="1:6" ht="22.5" customHeight="1" x14ac:dyDescent="0.25">
      <c r="A631" s="6">
        <v>595</v>
      </c>
      <c r="B631" s="4" t="s">
        <v>1191</v>
      </c>
      <c r="C631" s="4" t="s">
        <v>1390</v>
      </c>
      <c r="D631" s="43" t="s">
        <v>1360</v>
      </c>
      <c r="E631" s="10" t="s">
        <v>1361</v>
      </c>
      <c r="F631" s="60">
        <v>250</v>
      </c>
    </row>
    <row r="632" spans="1:6" ht="22.5" customHeight="1" x14ac:dyDescent="0.25">
      <c r="A632" s="6">
        <v>596</v>
      </c>
      <c r="B632" s="4" t="s">
        <v>1192</v>
      </c>
      <c r="C632" s="4" t="s">
        <v>1391</v>
      </c>
      <c r="D632" s="43" t="s">
        <v>1360</v>
      </c>
      <c r="E632" s="10" t="s">
        <v>1361</v>
      </c>
      <c r="F632" s="60">
        <v>1500</v>
      </c>
    </row>
    <row r="633" spans="1:6" ht="22.5" customHeight="1" x14ac:dyDescent="0.25">
      <c r="A633" s="6">
        <v>597</v>
      </c>
      <c r="B633" s="4" t="s">
        <v>1193</v>
      </c>
      <c r="C633" s="4" t="s">
        <v>1392</v>
      </c>
      <c r="D633" s="43" t="s">
        <v>1360</v>
      </c>
      <c r="E633" s="10" t="s">
        <v>1361</v>
      </c>
      <c r="F633" s="60">
        <v>500</v>
      </c>
    </row>
    <row r="634" spans="1:6" ht="22.5" customHeight="1" x14ac:dyDescent="0.25">
      <c r="A634" s="6">
        <v>598</v>
      </c>
      <c r="B634" s="8" t="s">
        <v>1194</v>
      </c>
      <c r="C634" s="8" t="s">
        <v>1393</v>
      </c>
      <c r="D634" s="22" t="s">
        <v>1394</v>
      </c>
      <c r="E634" s="22" t="s">
        <v>44</v>
      </c>
      <c r="F634" s="60">
        <f>64*100</f>
        <v>6400</v>
      </c>
    </row>
    <row r="635" spans="1:6" ht="30.75" customHeight="1" x14ac:dyDescent="0.25">
      <c r="A635" s="6">
        <v>599</v>
      </c>
      <c r="B635" s="40" t="s">
        <v>1195</v>
      </c>
      <c r="C635" s="45" t="s">
        <v>1395</v>
      </c>
      <c r="D635" s="44" t="s">
        <v>1396</v>
      </c>
      <c r="E635" s="44" t="s">
        <v>44</v>
      </c>
      <c r="F635" s="60">
        <v>250</v>
      </c>
    </row>
    <row r="636" spans="1:6" ht="57.75" customHeight="1" x14ac:dyDescent="0.25">
      <c r="A636" s="6">
        <v>600</v>
      </c>
      <c r="B636" s="4" t="s">
        <v>1196</v>
      </c>
      <c r="C636" s="4" t="s">
        <v>1397</v>
      </c>
      <c r="D636" s="5" t="s">
        <v>1398</v>
      </c>
      <c r="E636" s="6" t="s">
        <v>44</v>
      </c>
      <c r="F636" s="60">
        <f>20*3.8*1000</f>
        <v>76000</v>
      </c>
    </row>
    <row r="637" spans="1:6" ht="33.75" customHeight="1" x14ac:dyDescent="0.25">
      <c r="A637" s="6">
        <v>601</v>
      </c>
      <c r="B637" s="4" t="s">
        <v>1197</v>
      </c>
      <c r="C637" s="4" t="s">
        <v>1399</v>
      </c>
      <c r="D637" s="43" t="s">
        <v>1400</v>
      </c>
      <c r="E637" s="10" t="s">
        <v>211</v>
      </c>
      <c r="F637" s="60">
        <v>1000</v>
      </c>
    </row>
    <row r="638" spans="1:6" ht="33.75" customHeight="1" x14ac:dyDescent="0.25">
      <c r="A638" s="6">
        <v>602</v>
      </c>
      <c r="B638" s="4" t="s">
        <v>1198</v>
      </c>
      <c r="C638" s="4" t="s">
        <v>1401</v>
      </c>
      <c r="D638" s="43" t="s">
        <v>1402</v>
      </c>
      <c r="E638" s="10" t="s">
        <v>211</v>
      </c>
      <c r="F638" s="60">
        <v>30</v>
      </c>
    </row>
    <row r="639" spans="1:6" ht="33.75" customHeight="1" x14ac:dyDescent="0.25">
      <c r="A639" s="6">
        <v>603</v>
      </c>
      <c r="B639" s="4" t="s">
        <v>1199</v>
      </c>
      <c r="C639" s="4" t="s">
        <v>1403</v>
      </c>
      <c r="D639" s="43" t="s">
        <v>1402</v>
      </c>
      <c r="E639" s="10" t="s">
        <v>211</v>
      </c>
      <c r="F639" s="60">
        <v>30</v>
      </c>
    </row>
    <row r="640" spans="1:6" ht="33.75" customHeight="1" x14ac:dyDescent="0.25">
      <c r="A640" s="6">
        <v>604</v>
      </c>
      <c r="B640" s="4" t="s">
        <v>1200</v>
      </c>
      <c r="C640" s="4" t="s">
        <v>1404</v>
      </c>
      <c r="D640" s="43" t="s">
        <v>1402</v>
      </c>
      <c r="E640" s="10" t="s">
        <v>211</v>
      </c>
      <c r="F640" s="60">
        <v>30</v>
      </c>
    </row>
    <row r="641" spans="1:6" ht="33.75" customHeight="1" x14ac:dyDescent="0.25">
      <c r="A641" s="6">
        <v>605</v>
      </c>
      <c r="B641" s="4" t="s">
        <v>1201</v>
      </c>
      <c r="C641" s="4" t="s">
        <v>1405</v>
      </c>
      <c r="D641" s="43" t="s">
        <v>1406</v>
      </c>
      <c r="E641" s="10" t="s">
        <v>211</v>
      </c>
      <c r="F641" s="60">
        <v>1000</v>
      </c>
    </row>
    <row r="642" spans="1:6" ht="33.75" customHeight="1" x14ac:dyDescent="0.25">
      <c r="A642" s="6">
        <v>606</v>
      </c>
      <c r="B642" s="4" t="s">
        <v>1202</v>
      </c>
      <c r="C642" s="4" t="s">
        <v>1407</v>
      </c>
      <c r="D642" s="43" t="s">
        <v>1408</v>
      </c>
      <c r="E642" s="10" t="s">
        <v>211</v>
      </c>
      <c r="F642" s="60">
        <v>1000</v>
      </c>
    </row>
    <row r="643" spans="1:6" ht="33.75" customHeight="1" x14ac:dyDescent="0.25">
      <c r="A643" s="6">
        <v>607</v>
      </c>
      <c r="B643" s="4" t="s">
        <v>1203</v>
      </c>
      <c r="C643" s="4" t="s">
        <v>1409</v>
      </c>
      <c r="D643" s="43" t="s">
        <v>1402</v>
      </c>
      <c r="E643" s="10" t="s">
        <v>211</v>
      </c>
      <c r="F643" s="60">
        <v>30</v>
      </c>
    </row>
    <row r="644" spans="1:6" ht="33.75" customHeight="1" x14ac:dyDescent="0.25">
      <c r="A644" s="6">
        <v>608</v>
      </c>
      <c r="B644" s="4" t="s">
        <v>1204</v>
      </c>
      <c r="C644" s="4" t="s">
        <v>1410</v>
      </c>
      <c r="D644" s="43" t="s">
        <v>1400</v>
      </c>
      <c r="E644" s="10" t="s">
        <v>211</v>
      </c>
      <c r="F644" s="60">
        <v>1000</v>
      </c>
    </row>
    <row r="645" spans="1:6" ht="33.75" customHeight="1" x14ac:dyDescent="0.25">
      <c r="A645" s="6">
        <v>609</v>
      </c>
      <c r="B645" s="4" t="s">
        <v>1205</v>
      </c>
      <c r="C645" s="4" t="s">
        <v>1411</v>
      </c>
      <c r="D645" s="43" t="s">
        <v>1400</v>
      </c>
      <c r="E645" s="10" t="s">
        <v>211</v>
      </c>
      <c r="F645" s="60">
        <v>1000</v>
      </c>
    </row>
    <row r="646" spans="1:6" ht="33.75" customHeight="1" x14ac:dyDescent="0.25">
      <c r="A646" s="6">
        <v>610</v>
      </c>
      <c r="B646" s="4" t="s">
        <v>1206</v>
      </c>
      <c r="C646" s="4" t="s">
        <v>1412</v>
      </c>
      <c r="D646" s="43" t="s">
        <v>1402</v>
      </c>
      <c r="E646" s="10" t="s">
        <v>211</v>
      </c>
      <c r="F646" s="60">
        <v>30</v>
      </c>
    </row>
    <row r="647" spans="1:6" ht="33.75" customHeight="1" x14ac:dyDescent="0.25">
      <c r="A647" s="6">
        <v>611</v>
      </c>
      <c r="B647" s="4" t="s">
        <v>1207</v>
      </c>
      <c r="C647" s="4" t="s">
        <v>1413</v>
      </c>
      <c r="D647" s="43" t="s">
        <v>1414</v>
      </c>
      <c r="E647" s="10" t="s">
        <v>211</v>
      </c>
      <c r="F647" s="60">
        <v>60</v>
      </c>
    </row>
    <row r="648" spans="1:6" ht="33.75" customHeight="1" x14ac:dyDescent="0.25">
      <c r="A648" s="6">
        <v>612</v>
      </c>
      <c r="B648" s="8" t="s">
        <v>1208</v>
      </c>
      <c r="C648" s="8" t="s">
        <v>1415</v>
      </c>
      <c r="D648" s="43" t="s">
        <v>1416</v>
      </c>
      <c r="E648" s="10" t="s">
        <v>801</v>
      </c>
      <c r="F648" s="60">
        <v>36</v>
      </c>
    </row>
    <row r="649" spans="1:6" ht="28.5" customHeight="1" x14ac:dyDescent="0.25">
      <c r="A649" s="6">
        <v>613</v>
      </c>
      <c r="B649" s="13" t="s">
        <v>1209</v>
      </c>
      <c r="C649" s="32" t="s">
        <v>1417</v>
      </c>
      <c r="D649" s="43" t="s">
        <v>1418</v>
      </c>
      <c r="E649" s="10" t="s">
        <v>1419</v>
      </c>
      <c r="F649" s="60">
        <v>1200</v>
      </c>
    </row>
    <row r="650" spans="1:6" ht="31.5" customHeight="1" x14ac:dyDescent="0.25">
      <c r="A650" s="6">
        <v>614</v>
      </c>
      <c r="B650" s="39" t="s">
        <v>1210</v>
      </c>
      <c r="C650" s="39" t="s">
        <v>1420</v>
      </c>
      <c r="D650" s="43" t="s">
        <v>1349</v>
      </c>
      <c r="E650" s="10" t="s">
        <v>44</v>
      </c>
      <c r="F650" s="60">
        <f>5*500</f>
        <v>2500</v>
      </c>
    </row>
    <row r="651" spans="1:6" ht="31.5" customHeight="1" x14ac:dyDescent="0.25">
      <c r="A651" s="6">
        <v>615</v>
      </c>
      <c r="B651" s="39" t="s">
        <v>1211</v>
      </c>
      <c r="C651" s="39" t="s">
        <v>1421</v>
      </c>
      <c r="D651" s="36" t="s">
        <v>1313</v>
      </c>
      <c r="E651" s="36" t="s">
        <v>1560</v>
      </c>
      <c r="F651" s="60">
        <f>12*500</f>
        <v>6000</v>
      </c>
    </row>
    <row r="652" spans="1:6" ht="31.5" customHeight="1" x14ac:dyDescent="0.25">
      <c r="A652" s="6">
        <v>616</v>
      </c>
      <c r="B652" s="39" t="s">
        <v>1212</v>
      </c>
      <c r="C652" s="39" t="s">
        <v>1422</v>
      </c>
      <c r="D652" s="43" t="s">
        <v>1349</v>
      </c>
      <c r="E652" s="10" t="s">
        <v>44</v>
      </c>
      <c r="F652" s="60">
        <f>12*500</f>
        <v>6000</v>
      </c>
    </row>
    <row r="653" spans="1:6" ht="39.75" customHeight="1" x14ac:dyDescent="0.25">
      <c r="A653" s="6">
        <v>617</v>
      </c>
      <c r="B653" s="8" t="s">
        <v>1213</v>
      </c>
      <c r="C653" s="8" t="s">
        <v>1423</v>
      </c>
      <c r="D653" s="46" t="s">
        <v>1424</v>
      </c>
      <c r="E653" s="47" t="s">
        <v>44</v>
      </c>
      <c r="F653" s="60">
        <f>4*3*12</f>
        <v>144</v>
      </c>
    </row>
    <row r="654" spans="1:6" ht="39.75" customHeight="1" x14ac:dyDescent="0.25">
      <c r="A654" s="6">
        <v>618</v>
      </c>
      <c r="B654" s="4" t="s">
        <v>1214</v>
      </c>
      <c r="C654" s="4" t="s">
        <v>1425</v>
      </c>
      <c r="D654" s="6" t="s">
        <v>1426</v>
      </c>
      <c r="E654" s="6" t="s">
        <v>44</v>
      </c>
      <c r="F654" s="60">
        <f>4*2*4.5</f>
        <v>36</v>
      </c>
    </row>
    <row r="655" spans="1:6" s="54" customFormat="1" ht="39.75" customHeight="1" x14ac:dyDescent="0.25">
      <c r="A655" s="6">
        <v>619</v>
      </c>
      <c r="B655" s="52" t="s">
        <v>1215</v>
      </c>
      <c r="C655" s="4" t="s">
        <v>1427</v>
      </c>
      <c r="D655" s="53"/>
      <c r="E655" s="48" t="s">
        <v>44</v>
      </c>
      <c r="F655" s="61">
        <v>180</v>
      </c>
    </row>
    <row r="656" spans="1:6" s="54" customFormat="1" ht="39.75" customHeight="1" x14ac:dyDescent="0.25">
      <c r="A656" s="6">
        <v>620</v>
      </c>
      <c r="B656" s="52" t="s">
        <v>1216</v>
      </c>
      <c r="C656" s="4" t="s">
        <v>1428</v>
      </c>
      <c r="D656" s="53"/>
      <c r="E656" s="48" t="s">
        <v>44</v>
      </c>
      <c r="F656" s="61">
        <v>180</v>
      </c>
    </row>
    <row r="657" spans="1:6" ht="39.75" customHeight="1" x14ac:dyDescent="0.25">
      <c r="A657" s="6">
        <v>621</v>
      </c>
      <c r="B657" s="8" t="s">
        <v>1217</v>
      </c>
      <c r="C657" s="8" t="s">
        <v>1598</v>
      </c>
      <c r="D657" s="48" t="s">
        <v>1429</v>
      </c>
      <c r="E657" s="48" t="s">
        <v>44</v>
      </c>
      <c r="F657" s="60">
        <f>7*12*12</f>
        <v>1008</v>
      </c>
    </row>
    <row r="658" spans="1:6" ht="39.75" customHeight="1" x14ac:dyDescent="0.25">
      <c r="A658" s="6">
        <v>622</v>
      </c>
      <c r="B658" s="8" t="s">
        <v>1218</v>
      </c>
      <c r="C658" s="8" t="s">
        <v>1599</v>
      </c>
      <c r="D658" s="48" t="s">
        <v>1429</v>
      </c>
      <c r="E658" s="48" t="s">
        <v>801</v>
      </c>
      <c r="F658" s="60">
        <f>7*12*12</f>
        <v>1008</v>
      </c>
    </row>
    <row r="659" spans="1:6" ht="41.25" customHeight="1" x14ac:dyDescent="0.25">
      <c r="A659" s="6">
        <v>623</v>
      </c>
      <c r="B659" s="4" t="s">
        <v>1219</v>
      </c>
      <c r="C659" s="4" t="s">
        <v>1597</v>
      </c>
      <c r="D659" s="48" t="s">
        <v>1430</v>
      </c>
      <c r="E659" s="48" t="s">
        <v>44</v>
      </c>
      <c r="F659" s="60">
        <v>90</v>
      </c>
    </row>
    <row r="660" spans="1:6" ht="36" customHeight="1" x14ac:dyDescent="0.25">
      <c r="A660" s="6">
        <v>624</v>
      </c>
      <c r="B660" s="4" t="s">
        <v>1220</v>
      </c>
      <c r="C660" s="4" t="s">
        <v>1597</v>
      </c>
      <c r="D660" s="48" t="s">
        <v>1430</v>
      </c>
      <c r="E660" s="48" t="s">
        <v>44</v>
      </c>
      <c r="F660" s="60">
        <v>90</v>
      </c>
    </row>
    <row r="661" spans="1:6" ht="53.25" customHeight="1" x14ac:dyDescent="0.25">
      <c r="A661" s="6">
        <v>625</v>
      </c>
      <c r="B661" s="4" t="s">
        <v>1221</v>
      </c>
      <c r="C661" s="4" t="s">
        <v>1596</v>
      </c>
      <c r="D661" s="48" t="s">
        <v>1431</v>
      </c>
      <c r="E661" s="48" t="s">
        <v>44</v>
      </c>
      <c r="F661" s="60">
        <v>300</v>
      </c>
    </row>
    <row r="662" spans="1:6" ht="51" x14ac:dyDescent="0.25">
      <c r="A662" s="6">
        <v>626</v>
      </c>
      <c r="B662" s="4" t="s">
        <v>1222</v>
      </c>
      <c r="C662" s="4" t="s">
        <v>1596</v>
      </c>
      <c r="D662" s="48" t="s">
        <v>1431</v>
      </c>
      <c r="E662" s="48" t="s">
        <v>44</v>
      </c>
      <c r="F662" s="60">
        <v>300</v>
      </c>
    </row>
    <row r="663" spans="1:6" s="54" customFormat="1" ht="34.5" customHeight="1" x14ac:dyDescent="0.25">
      <c r="A663" s="6">
        <v>627</v>
      </c>
      <c r="B663" s="52" t="s">
        <v>1223</v>
      </c>
      <c r="C663" s="4" t="s">
        <v>1432</v>
      </c>
      <c r="D663" s="53"/>
      <c r="E663" s="48" t="s">
        <v>44</v>
      </c>
      <c r="F663" s="61">
        <v>120</v>
      </c>
    </row>
    <row r="664" spans="1:6" s="54" customFormat="1" ht="34.5" customHeight="1" x14ac:dyDescent="0.25">
      <c r="A664" s="6">
        <v>628</v>
      </c>
      <c r="B664" s="52" t="s">
        <v>1224</v>
      </c>
      <c r="C664" s="4" t="s">
        <v>1433</v>
      </c>
      <c r="D664" s="53"/>
      <c r="E664" s="48" t="s">
        <v>44</v>
      </c>
      <c r="F664" s="61">
        <v>120</v>
      </c>
    </row>
    <row r="665" spans="1:6" ht="27.75" customHeight="1" x14ac:dyDescent="0.25">
      <c r="A665" s="6">
        <v>629</v>
      </c>
      <c r="B665" s="4" t="s">
        <v>1225</v>
      </c>
      <c r="C665" s="4" t="s">
        <v>1434</v>
      </c>
      <c r="D665" s="48" t="s">
        <v>1435</v>
      </c>
      <c r="E665" s="6" t="s">
        <v>44</v>
      </c>
      <c r="F665" s="60">
        <f>2*4*9</f>
        <v>72</v>
      </c>
    </row>
    <row r="666" spans="1:6" ht="27.75" customHeight="1" x14ac:dyDescent="0.25">
      <c r="A666" s="6">
        <v>630</v>
      </c>
      <c r="B666" s="4" t="s">
        <v>1226</v>
      </c>
      <c r="C666" s="4" t="s">
        <v>1434</v>
      </c>
      <c r="D666" s="48" t="s">
        <v>1435</v>
      </c>
      <c r="E666" s="6" t="s">
        <v>44</v>
      </c>
      <c r="F666" s="60">
        <f>2*4*9</f>
        <v>72</v>
      </c>
    </row>
    <row r="667" spans="1:6" ht="27.75" customHeight="1" x14ac:dyDescent="0.25">
      <c r="A667" s="6">
        <v>631</v>
      </c>
      <c r="B667" s="4" t="s">
        <v>1550</v>
      </c>
      <c r="C667" s="4" t="s">
        <v>1503</v>
      </c>
      <c r="D667" s="48" t="s">
        <v>1504</v>
      </c>
      <c r="E667" s="48" t="s">
        <v>44</v>
      </c>
      <c r="F667" s="60">
        <v>130</v>
      </c>
    </row>
    <row r="668" spans="1:6" ht="27.75" customHeight="1" x14ac:dyDescent="0.25">
      <c r="A668" s="6">
        <v>632</v>
      </c>
      <c r="B668" s="4" t="s">
        <v>1551</v>
      </c>
      <c r="C668" s="4" t="s">
        <v>1503</v>
      </c>
      <c r="D668" s="48" t="s">
        <v>1504</v>
      </c>
      <c r="E668" s="48" t="s">
        <v>44</v>
      </c>
      <c r="F668" s="60">
        <v>130</v>
      </c>
    </row>
    <row r="669" spans="1:6" s="54" customFormat="1" ht="38.25" x14ac:dyDescent="0.25">
      <c r="A669" s="6">
        <v>633</v>
      </c>
      <c r="B669" s="8" t="s">
        <v>1227</v>
      </c>
      <c r="C669" s="8" t="s">
        <v>1553</v>
      </c>
      <c r="D669" s="48" t="s">
        <v>802</v>
      </c>
      <c r="E669" s="10" t="s">
        <v>43</v>
      </c>
      <c r="F669" s="61">
        <v>2</v>
      </c>
    </row>
    <row r="670" spans="1:6" s="54" customFormat="1" ht="38.25" x14ac:dyDescent="0.25">
      <c r="A670" s="6">
        <v>634</v>
      </c>
      <c r="B670" s="8" t="s">
        <v>1228</v>
      </c>
      <c r="C670" s="8" t="s">
        <v>1554</v>
      </c>
      <c r="D670" s="43" t="s">
        <v>802</v>
      </c>
      <c r="E670" s="10" t="s">
        <v>43</v>
      </c>
      <c r="F670" s="61">
        <v>6</v>
      </c>
    </row>
    <row r="671" spans="1:6" s="54" customFormat="1" ht="38.25" x14ac:dyDescent="0.25">
      <c r="A671" s="6">
        <v>635</v>
      </c>
      <c r="B671" s="8" t="s">
        <v>1229</v>
      </c>
      <c r="C671" s="8" t="s">
        <v>1552</v>
      </c>
      <c r="D671" s="43" t="s">
        <v>802</v>
      </c>
      <c r="E671" s="10" t="s">
        <v>43</v>
      </c>
      <c r="F671" s="61">
        <v>4</v>
      </c>
    </row>
    <row r="672" spans="1:6" ht="29.25" customHeight="1" x14ac:dyDescent="0.25">
      <c r="A672" s="6">
        <v>636</v>
      </c>
      <c r="B672" s="4" t="s">
        <v>1230</v>
      </c>
      <c r="C672" s="4" t="s">
        <v>1436</v>
      </c>
      <c r="D672" s="43"/>
      <c r="E672" s="10" t="s">
        <v>1361</v>
      </c>
      <c r="F672" s="60">
        <v>10000</v>
      </c>
    </row>
    <row r="673" spans="1:6" ht="32.25" customHeight="1" x14ac:dyDescent="0.25">
      <c r="A673" s="6">
        <v>637</v>
      </c>
      <c r="B673" s="4" t="s">
        <v>1231</v>
      </c>
      <c r="C673" s="4" t="s">
        <v>1437</v>
      </c>
      <c r="D673" s="43" t="s">
        <v>1438</v>
      </c>
      <c r="E673" s="10" t="s">
        <v>1355</v>
      </c>
      <c r="F673" s="60">
        <v>5</v>
      </c>
    </row>
    <row r="674" spans="1:6" ht="53.25" customHeight="1" x14ac:dyDescent="0.25">
      <c r="A674" s="6">
        <v>638</v>
      </c>
      <c r="B674" s="4" t="s">
        <v>1574</v>
      </c>
      <c r="C674" s="4" t="s">
        <v>1575</v>
      </c>
      <c r="D674" s="43"/>
      <c r="E674" s="10" t="s">
        <v>1576</v>
      </c>
      <c r="F674" s="60">
        <v>20</v>
      </c>
    </row>
    <row r="675" spans="1:6" ht="38.25" x14ac:dyDescent="0.25">
      <c r="A675" s="6">
        <v>639</v>
      </c>
      <c r="B675" s="4" t="s">
        <v>1232</v>
      </c>
      <c r="C675" s="4" t="s">
        <v>1439</v>
      </c>
      <c r="D675" s="5" t="s">
        <v>1440</v>
      </c>
      <c r="E675" s="6" t="s">
        <v>44</v>
      </c>
      <c r="F675" s="60">
        <f>6*118</f>
        <v>708</v>
      </c>
    </row>
    <row r="676" spans="1:6" ht="33" customHeight="1" x14ac:dyDescent="0.25">
      <c r="A676" s="6">
        <v>640</v>
      </c>
      <c r="B676" s="39" t="s">
        <v>1233</v>
      </c>
      <c r="C676" s="39" t="s">
        <v>1441</v>
      </c>
      <c r="D676" s="43"/>
      <c r="E676" s="10" t="s">
        <v>211</v>
      </c>
      <c r="F676" s="60">
        <v>500</v>
      </c>
    </row>
    <row r="677" spans="1:6" ht="41.25" customHeight="1" x14ac:dyDescent="0.25">
      <c r="A677" s="6">
        <v>641</v>
      </c>
      <c r="B677" s="41" t="s">
        <v>1234</v>
      </c>
      <c r="C677" s="49" t="s">
        <v>1442</v>
      </c>
      <c r="D677" s="36" t="s">
        <v>1443</v>
      </c>
      <c r="E677" s="36" t="s">
        <v>1355</v>
      </c>
      <c r="F677" s="60">
        <v>1</v>
      </c>
    </row>
    <row r="678" spans="1:6" ht="31.5" customHeight="1" x14ac:dyDescent="0.25">
      <c r="A678" s="6">
        <v>642</v>
      </c>
      <c r="B678" s="41" t="s">
        <v>1235</v>
      </c>
      <c r="C678" s="49" t="s">
        <v>1444</v>
      </c>
      <c r="D678" s="36" t="s">
        <v>1445</v>
      </c>
      <c r="E678" s="36" t="s">
        <v>1355</v>
      </c>
      <c r="F678" s="60">
        <v>1</v>
      </c>
    </row>
    <row r="679" spans="1:6" ht="31.5" customHeight="1" x14ac:dyDescent="0.25">
      <c r="A679" s="6">
        <v>643</v>
      </c>
      <c r="B679" s="13" t="s">
        <v>1236</v>
      </c>
      <c r="C679" s="32" t="s">
        <v>1446</v>
      </c>
      <c r="D679" s="10" t="s">
        <v>1447</v>
      </c>
      <c r="E679" s="10" t="s">
        <v>1355</v>
      </c>
      <c r="F679" s="60">
        <v>2</v>
      </c>
    </row>
    <row r="680" spans="1:6" ht="33.75" customHeight="1" x14ac:dyDescent="0.25">
      <c r="A680" s="6">
        <v>644</v>
      </c>
      <c r="B680" s="42" t="s">
        <v>1237</v>
      </c>
      <c r="C680" s="50" t="s">
        <v>1448</v>
      </c>
      <c r="D680" s="35" t="s">
        <v>1445</v>
      </c>
      <c r="E680" s="35" t="s">
        <v>1355</v>
      </c>
      <c r="F680" s="60">
        <v>1</v>
      </c>
    </row>
    <row r="681" spans="1:6" s="54" customFormat="1" ht="27" customHeight="1" x14ac:dyDescent="0.25">
      <c r="A681" s="6">
        <v>645</v>
      </c>
      <c r="B681" s="42" t="s">
        <v>1577</v>
      </c>
      <c r="C681" s="49" t="s">
        <v>1578</v>
      </c>
      <c r="D681" s="36"/>
      <c r="E681" s="36"/>
      <c r="F681" s="61">
        <v>1</v>
      </c>
    </row>
    <row r="682" spans="1:6" ht="32.25" customHeight="1" x14ac:dyDescent="0.25">
      <c r="A682" s="6">
        <v>646</v>
      </c>
      <c r="B682" s="41" t="s">
        <v>1238</v>
      </c>
      <c r="C682" s="49" t="s">
        <v>1449</v>
      </c>
      <c r="D682" s="36" t="s">
        <v>1450</v>
      </c>
      <c r="E682" s="36" t="s">
        <v>1355</v>
      </c>
      <c r="F682" s="60">
        <v>1</v>
      </c>
    </row>
    <row r="683" spans="1:6" ht="32.25" customHeight="1" x14ac:dyDescent="0.25">
      <c r="A683" s="6">
        <v>647</v>
      </c>
      <c r="B683" s="41" t="s">
        <v>1239</v>
      </c>
      <c r="C683" s="49" t="s">
        <v>1581</v>
      </c>
      <c r="D683" s="36" t="s">
        <v>1450</v>
      </c>
      <c r="E683" s="36" t="s">
        <v>1355</v>
      </c>
      <c r="F683" s="60">
        <v>1</v>
      </c>
    </row>
    <row r="684" spans="1:6" ht="32.25" customHeight="1" x14ac:dyDescent="0.25">
      <c r="A684" s="6">
        <v>648</v>
      </c>
      <c r="B684" s="41" t="s">
        <v>1240</v>
      </c>
      <c r="C684" s="49" t="s">
        <v>1451</v>
      </c>
      <c r="D684" s="36" t="s">
        <v>1445</v>
      </c>
      <c r="E684" s="36" t="s">
        <v>1355</v>
      </c>
      <c r="F684" s="60">
        <v>1</v>
      </c>
    </row>
    <row r="685" spans="1:6" ht="32.25" customHeight="1" x14ac:dyDescent="0.25">
      <c r="A685" s="6">
        <v>649</v>
      </c>
      <c r="B685" s="41" t="s">
        <v>1241</v>
      </c>
      <c r="C685" s="49" t="s">
        <v>1452</v>
      </c>
      <c r="D685" s="36" t="s">
        <v>1443</v>
      </c>
      <c r="E685" s="36" t="s">
        <v>1355</v>
      </c>
      <c r="F685" s="60">
        <v>1</v>
      </c>
    </row>
    <row r="686" spans="1:6" ht="32.25" customHeight="1" x14ac:dyDescent="0.25">
      <c r="A686" s="6">
        <v>650</v>
      </c>
      <c r="B686" s="41" t="s">
        <v>1242</v>
      </c>
      <c r="C686" s="49" t="s">
        <v>1453</v>
      </c>
      <c r="D686" s="36" t="s">
        <v>1443</v>
      </c>
      <c r="E686" s="36" t="s">
        <v>1355</v>
      </c>
      <c r="F686" s="60">
        <v>1</v>
      </c>
    </row>
    <row r="687" spans="1:6" ht="32.25" customHeight="1" x14ac:dyDescent="0.25">
      <c r="A687" s="6">
        <v>651</v>
      </c>
      <c r="B687" s="41" t="s">
        <v>1243</v>
      </c>
      <c r="C687" s="49" t="s">
        <v>1454</v>
      </c>
      <c r="D687" s="36" t="s">
        <v>1443</v>
      </c>
      <c r="E687" s="36" t="s">
        <v>1355</v>
      </c>
      <c r="F687" s="60">
        <v>1</v>
      </c>
    </row>
    <row r="688" spans="1:6" ht="32.25" customHeight="1" x14ac:dyDescent="0.25">
      <c r="A688" s="6">
        <v>652</v>
      </c>
      <c r="B688" s="41" t="s">
        <v>1244</v>
      </c>
      <c r="C688" s="49" t="s">
        <v>1455</v>
      </c>
      <c r="D688" s="36" t="s">
        <v>1443</v>
      </c>
      <c r="E688" s="36" t="s">
        <v>1355</v>
      </c>
      <c r="F688" s="60">
        <v>1</v>
      </c>
    </row>
    <row r="689" spans="1:6" ht="25.5" x14ac:dyDescent="0.25">
      <c r="A689" s="6">
        <v>653</v>
      </c>
      <c r="B689" s="41" t="s">
        <v>1579</v>
      </c>
      <c r="C689" s="49" t="s">
        <v>1580</v>
      </c>
      <c r="D689" s="51" t="s">
        <v>1443</v>
      </c>
      <c r="E689" s="51" t="s">
        <v>1355</v>
      </c>
      <c r="F689" s="60">
        <v>1</v>
      </c>
    </row>
    <row r="690" spans="1:6" ht="35.25" customHeight="1" x14ac:dyDescent="0.25">
      <c r="A690" s="6">
        <v>654</v>
      </c>
      <c r="B690" s="4" t="s">
        <v>1245</v>
      </c>
      <c r="C690" s="4" t="s">
        <v>1456</v>
      </c>
      <c r="D690" s="6" t="s">
        <v>1457</v>
      </c>
      <c r="E690" s="6" t="s">
        <v>211</v>
      </c>
      <c r="F690" s="60">
        <v>192</v>
      </c>
    </row>
    <row r="691" spans="1:6" ht="51" customHeight="1" x14ac:dyDescent="0.25">
      <c r="A691" s="6">
        <v>655</v>
      </c>
      <c r="B691" s="4" t="s">
        <v>1246</v>
      </c>
      <c r="C691" s="4" t="s">
        <v>1458</v>
      </c>
      <c r="D691" s="6" t="s">
        <v>1457</v>
      </c>
      <c r="E691" s="6" t="s">
        <v>211</v>
      </c>
      <c r="F691" s="60">
        <v>192</v>
      </c>
    </row>
    <row r="692" spans="1:6" ht="30" customHeight="1" x14ac:dyDescent="0.25">
      <c r="A692" s="6">
        <v>656</v>
      </c>
      <c r="B692" s="4" t="s">
        <v>1247</v>
      </c>
      <c r="C692" s="4" t="s">
        <v>1459</v>
      </c>
      <c r="D692" s="10"/>
      <c r="E692" s="10" t="s">
        <v>211</v>
      </c>
      <c r="F692" s="60">
        <v>960</v>
      </c>
    </row>
    <row r="693" spans="1:6" ht="42.75" customHeight="1" x14ac:dyDescent="0.25">
      <c r="A693" s="6">
        <v>657</v>
      </c>
      <c r="B693" s="4" t="s">
        <v>1248</v>
      </c>
      <c r="C693" s="4" t="s">
        <v>1460</v>
      </c>
      <c r="D693" s="5" t="s">
        <v>1461</v>
      </c>
      <c r="E693" s="6" t="s">
        <v>211</v>
      </c>
      <c r="F693" s="60">
        <v>1000</v>
      </c>
    </row>
    <row r="694" spans="1:6" ht="33" customHeight="1" x14ac:dyDescent="0.25">
      <c r="A694" s="6">
        <v>658</v>
      </c>
      <c r="B694" s="4" t="s">
        <v>1249</v>
      </c>
      <c r="C694" s="4" t="s">
        <v>1462</v>
      </c>
      <c r="D694" s="5" t="s">
        <v>1461</v>
      </c>
      <c r="E694" s="6" t="s">
        <v>211</v>
      </c>
      <c r="F694" s="60">
        <v>1632</v>
      </c>
    </row>
    <row r="695" spans="1:6" ht="46.5" customHeight="1" x14ac:dyDescent="0.25">
      <c r="A695" s="6">
        <v>659</v>
      </c>
      <c r="B695" s="4" t="s">
        <v>1250</v>
      </c>
      <c r="C695" s="4" t="s">
        <v>1463</v>
      </c>
      <c r="D695" s="5" t="s">
        <v>1461</v>
      </c>
      <c r="E695" s="6" t="s">
        <v>211</v>
      </c>
      <c r="F695" s="60">
        <v>864</v>
      </c>
    </row>
    <row r="696" spans="1:6" ht="41.25" customHeight="1" x14ac:dyDescent="0.25">
      <c r="A696" s="6">
        <v>660</v>
      </c>
      <c r="B696" s="4" t="s">
        <v>1251</v>
      </c>
      <c r="C696" s="4" t="s">
        <v>1464</v>
      </c>
      <c r="D696" s="5" t="s">
        <v>1461</v>
      </c>
      <c r="E696" s="6" t="s">
        <v>211</v>
      </c>
      <c r="F696" s="60">
        <v>768</v>
      </c>
    </row>
    <row r="697" spans="1:6" ht="43.5" customHeight="1" x14ac:dyDescent="0.25">
      <c r="A697" s="6">
        <v>661</v>
      </c>
      <c r="B697" s="4" t="s">
        <v>1252</v>
      </c>
      <c r="C697" s="4" t="s">
        <v>1465</v>
      </c>
      <c r="D697" s="5" t="s">
        <v>1461</v>
      </c>
      <c r="E697" s="6" t="s">
        <v>211</v>
      </c>
      <c r="F697" s="60">
        <v>768</v>
      </c>
    </row>
    <row r="698" spans="1:6" ht="59.25" customHeight="1" x14ac:dyDescent="0.25">
      <c r="A698" s="6">
        <v>662</v>
      </c>
      <c r="B698" s="32" t="s">
        <v>1569</v>
      </c>
      <c r="C698" s="32" t="s">
        <v>1563</v>
      </c>
      <c r="D698" s="7" t="s">
        <v>1568</v>
      </c>
      <c r="E698" s="10" t="s">
        <v>211</v>
      </c>
      <c r="F698" s="60">
        <v>1000</v>
      </c>
    </row>
    <row r="699" spans="1:6" ht="69.75" customHeight="1" x14ac:dyDescent="0.25">
      <c r="A699" s="6">
        <v>663</v>
      </c>
      <c r="B699" s="32" t="s">
        <v>1570</v>
      </c>
      <c r="C699" s="32" t="s">
        <v>1564</v>
      </c>
      <c r="D699" s="7" t="s">
        <v>1568</v>
      </c>
      <c r="E699" s="10" t="s">
        <v>211</v>
      </c>
      <c r="F699" s="60">
        <v>1000</v>
      </c>
    </row>
    <row r="700" spans="1:6" ht="48" customHeight="1" x14ac:dyDescent="0.25">
      <c r="A700" s="6">
        <v>664</v>
      </c>
      <c r="B700" s="32" t="s">
        <v>1571</v>
      </c>
      <c r="C700" s="32" t="s">
        <v>1565</v>
      </c>
      <c r="D700" s="7" t="s">
        <v>1568</v>
      </c>
      <c r="E700" s="10" t="s">
        <v>211</v>
      </c>
      <c r="F700" s="60">
        <v>300</v>
      </c>
    </row>
    <row r="701" spans="1:6" ht="57.75" customHeight="1" x14ac:dyDescent="0.25">
      <c r="A701" s="6">
        <v>665</v>
      </c>
      <c r="B701" s="32" t="s">
        <v>1572</v>
      </c>
      <c r="C701" s="32" t="s">
        <v>1566</v>
      </c>
      <c r="D701" s="7" t="s">
        <v>1568</v>
      </c>
      <c r="E701" s="10" t="s">
        <v>211</v>
      </c>
      <c r="F701" s="60">
        <v>300</v>
      </c>
    </row>
    <row r="702" spans="1:6" ht="60.75" customHeight="1" x14ac:dyDescent="0.25">
      <c r="A702" s="6">
        <v>666</v>
      </c>
      <c r="B702" s="32" t="s">
        <v>1573</v>
      </c>
      <c r="C702" s="32" t="s">
        <v>1567</v>
      </c>
      <c r="D702" s="7" t="s">
        <v>1568</v>
      </c>
      <c r="E702" s="10" t="s">
        <v>211</v>
      </c>
      <c r="F702" s="60">
        <v>100</v>
      </c>
    </row>
    <row r="703" spans="1:6" ht="45.75" customHeight="1" x14ac:dyDescent="0.25">
      <c r="A703" s="6">
        <v>667</v>
      </c>
      <c r="B703" s="39" t="s">
        <v>1253</v>
      </c>
      <c r="C703" s="39" t="s">
        <v>1466</v>
      </c>
      <c r="D703" s="43" t="s">
        <v>1457</v>
      </c>
      <c r="E703" s="10" t="s">
        <v>211</v>
      </c>
      <c r="F703" s="60">
        <v>2000</v>
      </c>
    </row>
    <row r="704" spans="1:6" ht="42" customHeight="1" x14ac:dyDescent="0.25">
      <c r="A704" s="6">
        <v>668</v>
      </c>
      <c r="B704" s="4" t="s">
        <v>1254</v>
      </c>
      <c r="C704" s="8" t="s">
        <v>1583</v>
      </c>
      <c r="D704" s="66"/>
      <c r="E704" s="6" t="s">
        <v>43</v>
      </c>
      <c r="F704" s="60">
        <f>10*50</f>
        <v>500</v>
      </c>
    </row>
    <row r="705" spans="1:6" ht="26.25" customHeight="1" x14ac:dyDescent="0.25">
      <c r="A705" s="6">
        <v>669</v>
      </c>
      <c r="B705" s="39" t="s">
        <v>1255</v>
      </c>
      <c r="C705" s="39" t="s">
        <v>1467</v>
      </c>
      <c r="D705" s="43" t="s">
        <v>1468</v>
      </c>
      <c r="E705" s="10" t="s">
        <v>43</v>
      </c>
      <c r="F705" s="60">
        <v>10800</v>
      </c>
    </row>
    <row r="706" spans="1:6" ht="27.75" customHeight="1" x14ac:dyDescent="0.25">
      <c r="A706" s="6">
        <v>670</v>
      </c>
      <c r="B706" s="8" t="s">
        <v>1256</v>
      </c>
      <c r="C706" s="8" t="s">
        <v>1469</v>
      </c>
      <c r="D706" s="10" t="s">
        <v>1470</v>
      </c>
      <c r="E706" s="10" t="s">
        <v>43</v>
      </c>
      <c r="F706" s="60">
        <v>118080</v>
      </c>
    </row>
    <row r="707" spans="1:6" ht="42.75" customHeight="1" x14ac:dyDescent="0.25">
      <c r="A707" s="6">
        <v>671</v>
      </c>
      <c r="B707" s="4" t="s">
        <v>1257</v>
      </c>
      <c r="C707" s="4" t="s">
        <v>1600</v>
      </c>
      <c r="D707" s="6" t="s">
        <v>1471</v>
      </c>
      <c r="E707" s="6" t="s">
        <v>43</v>
      </c>
      <c r="F707" s="60">
        <v>1080</v>
      </c>
    </row>
    <row r="708" spans="1:6" ht="43.5" customHeight="1" x14ac:dyDescent="0.25">
      <c r="A708" s="6">
        <v>672</v>
      </c>
      <c r="B708" s="8" t="s">
        <v>1258</v>
      </c>
      <c r="C708" s="8" t="s">
        <v>1472</v>
      </c>
      <c r="D708" s="10" t="s">
        <v>1473</v>
      </c>
      <c r="E708" s="10" t="s">
        <v>43</v>
      </c>
      <c r="F708" s="60">
        <v>37000</v>
      </c>
    </row>
    <row r="709" spans="1:6" ht="44.25" customHeight="1" x14ac:dyDescent="0.25">
      <c r="A709" s="6">
        <v>673</v>
      </c>
      <c r="B709" s="4" t="s">
        <v>1259</v>
      </c>
      <c r="C709" s="8" t="s">
        <v>1474</v>
      </c>
      <c r="D709" s="6" t="s">
        <v>1475</v>
      </c>
      <c r="E709" s="10" t="s">
        <v>43</v>
      </c>
      <c r="F709" s="60">
        <f>67*100</f>
        <v>6700</v>
      </c>
    </row>
    <row r="710" spans="1:6" ht="31.5" customHeight="1" x14ac:dyDescent="0.25">
      <c r="A710" s="6">
        <v>674</v>
      </c>
      <c r="B710" s="39" t="s">
        <v>1260</v>
      </c>
      <c r="C710" s="4" t="s">
        <v>1476</v>
      </c>
      <c r="D710" s="43" t="s">
        <v>1477</v>
      </c>
      <c r="E710" s="10" t="s">
        <v>44</v>
      </c>
      <c r="F710" s="60">
        <f>150*100</f>
        <v>15000</v>
      </c>
    </row>
    <row r="711" spans="1:6" ht="31.5" customHeight="1" x14ac:dyDescent="0.25">
      <c r="A711" s="6">
        <v>675</v>
      </c>
      <c r="B711" s="39" t="s">
        <v>1261</v>
      </c>
      <c r="C711" s="39" t="s">
        <v>1478</v>
      </c>
      <c r="D711" s="6" t="s">
        <v>1479</v>
      </c>
      <c r="E711" s="6" t="s">
        <v>44</v>
      </c>
      <c r="F711" s="60">
        <f>12*1000</f>
        <v>12000</v>
      </c>
    </row>
    <row r="712" spans="1:6" ht="63.75" x14ac:dyDescent="0.25">
      <c r="A712" s="6">
        <v>676</v>
      </c>
      <c r="B712" s="32" t="s">
        <v>1262</v>
      </c>
      <c r="C712" s="8" t="s">
        <v>1480</v>
      </c>
      <c r="D712" s="67"/>
      <c r="E712" s="10" t="s">
        <v>43</v>
      </c>
      <c r="F712" s="60">
        <v>4</v>
      </c>
    </row>
    <row r="713" spans="1:6" ht="63.75" x14ac:dyDescent="0.25">
      <c r="A713" s="6">
        <v>677</v>
      </c>
      <c r="B713" s="32" t="s">
        <v>1263</v>
      </c>
      <c r="C713" s="8" t="s">
        <v>1481</v>
      </c>
      <c r="D713" s="67"/>
      <c r="E713" s="10" t="s">
        <v>43</v>
      </c>
      <c r="F713" s="60">
        <v>7</v>
      </c>
    </row>
    <row r="714" spans="1:6" ht="63.75" x14ac:dyDescent="0.25">
      <c r="A714" s="6">
        <v>678</v>
      </c>
      <c r="B714" s="32" t="s">
        <v>1264</v>
      </c>
      <c r="C714" s="8" t="s">
        <v>1482</v>
      </c>
      <c r="D714" s="67"/>
      <c r="E714" s="10" t="s">
        <v>43</v>
      </c>
      <c r="F714" s="60">
        <v>5</v>
      </c>
    </row>
    <row r="715" spans="1:6" ht="63.75" x14ac:dyDescent="0.25">
      <c r="A715" s="6">
        <v>679</v>
      </c>
      <c r="B715" s="32" t="s">
        <v>1265</v>
      </c>
      <c r="C715" s="8" t="s">
        <v>1483</v>
      </c>
      <c r="D715" s="67"/>
      <c r="E715" s="10" t="s">
        <v>43</v>
      </c>
      <c r="F715" s="60">
        <v>4</v>
      </c>
    </row>
    <row r="716" spans="1:6" ht="63.75" x14ac:dyDescent="0.25">
      <c r="A716" s="6">
        <v>680</v>
      </c>
      <c r="B716" s="32" t="s">
        <v>1266</v>
      </c>
      <c r="C716" s="8" t="s">
        <v>1484</v>
      </c>
      <c r="D716" s="43"/>
      <c r="E716" s="10" t="s">
        <v>43</v>
      </c>
      <c r="F716" s="60">
        <v>5</v>
      </c>
    </row>
    <row r="717" spans="1:6" ht="63.75" x14ac:dyDescent="0.25">
      <c r="A717" s="6">
        <v>681</v>
      </c>
      <c r="B717" s="8" t="s">
        <v>1267</v>
      </c>
      <c r="C717" s="39" t="s">
        <v>1485</v>
      </c>
      <c r="D717" s="43"/>
      <c r="E717" s="10" t="s">
        <v>43</v>
      </c>
      <c r="F717" s="60">
        <v>2</v>
      </c>
    </row>
    <row r="718" spans="1:6" ht="27" customHeight="1" x14ac:dyDescent="0.25">
      <c r="A718" s="6">
        <v>682</v>
      </c>
      <c r="B718" s="4" t="s">
        <v>1268</v>
      </c>
      <c r="C718" s="4" t="s">
        <v>1486</v>
      </c>
      <c r="D718" s="43" t="s">
        <v>1322</v>
      </c>
      <c r="E718" s="10" t="s">
        <v>1560</v>
      </c>
      <c r="F718" s="60">
        <f>15*500</f>
        <v>7500</v>
      </c>
    </row>
    <row r="719" spans="1:6" ht="27" customHeight="1" x14ac:dyDescent="0.25">
      <c r="A719" s="6">
        <v>683</v>
      </c>
      <c r="B719" s="39" t="s">
        <v>1269</v>
      </c>
      <c r="C719" s="39" t="s">
        <v>1487</v>
      </c>
      <c r="D719" s="43" t="s">
        <v>1322</v>
      </c>
      <c r="E719" s="10" t="s">
        <v>1560</v>
      </c>
      <c r="F719" s="60">
        <f>6*500</f>
        <v>3000</v>
      </c>
    </row>
    <row r="720" spans="1:6" ht="27" customHeight="1" x14ac:dyDescent="0.25">
      <c r="A720" s="6">
        <v>684</v>
      </c>
      <c r="B720" s="39" t="s">
        <v>1270</v>
      </c>
      <c r="C720" s="39" t="s">
        <v>1488</v>
      </c>
      <c r="D720" s="43" t="s">
        <v>1322</v>
      </c>
      <c r="E720" s="10" t="s">
        <v>1560</v>
      </c>
      <c r="F720" s="60">
        <f>15*500</f>
        <v>7500</v>
      </c>
    </row>
    <row r="721" spans="1:6" ht="27" customHeight="1" x14ac:dyDescent="0.25">
      <c r="A721" s="6">
        <v>685</v>
      </c>
      <c r="B721" s="4" t="s">
        <v>1271</v>
      </c>
      <c r="C721" s="4" t="s">
        <v>1486</v>
      </c>
      <c r="D721" s="43" t="s">
        <v>1322</v>
      </c>
      <c r="E721" s="10" t="s">
        <v>1560</v>
      </c>
      <c r="F721" s="60">
        <f>10*500</f>
        <v>5000</v>
      </c>
    </row>
    <row r="722" spans="1:6" ht="31.5" customHeight="1" x14ac:dyDescent="0.25">
      <c r="A722" s="6">
        <v>686</v>
      </c>
      <c r="B722" s="4" t="s">
        <v>1272</v>
      </c>
      <c r="C722" s="4" t="s">
        <v>1489</v>
      </c>
      <c r="D722" s="43" t="s">
        <v>1490</v>
      </c>
      <c r="E722" s="10" t="s">
        <v>1361</v>
      </c>
      <c r="F722" s="60">
        <v>2000</v>
      </c>
    </row>
    <row r="723" spans="1:6" ht="27" customHeight="1" x14ac:dyDescent="0.25">
      <c r="A723" s="6">
        <v>687</v>
      </c>
      <c r="B723" s="39" t="s">
        <v>1273</v>
      </c>
      <c r="C723" s="39" t="s">
        <v>1491</v>
      </c>
      <c r="D723" s="43" t="s">
        <v>1322</v>
      </c>
      <c r="E723" s="10" t="s">
        <v>1560</v>
      </c>
      <c r="F723" s="60">
        <f>16*500</f>
        <v>8000</v>
      </c>
    </row>
    <row r="724" spans="1:6" ht="30" customHeight="1" x14ac:dyDescent="0.25">
      <c r="A724" s="6">
        <v>688</v>
      </c>
      <c r="B724" s="39" t="s">
        <v>1274</v>
      </c>
      <c r="C724" s="39" t="s">
        <v>1488</v>
      </c>
      <c r="D724" s="43" t="s">
        <v>1322</v>
      </c>
      <c r="E724" s="10" t="s">
        <v>1560</v>
      </c>
      <c r="F724" s="60">
        <f>6*500</f>
        <v>3000</v>
      </c>
    </row>
    <row r="725" spans="1:6" ht="30.75" customHeight="1" x14ac:dyDescent="0.25">
      <c r="A725" s="6">
        <v>689</v>
      </c>
      <c r="B725" s="4" t="s">
        <v>1275</v>
      </c>
      <c r="C725" s="4" t="s">
        <v>1492</v>
      </c>
      <c r="D725" s="43" t="s">
        <v>1493</v>
      </c>
      <c r="E725" s="10" t="s">
        <v>1361</v>
      </c>
      <c r="F725" s="60">
        <v>26000</v>
      </c>
    </row>
    <row r="726" spans="1:6" ht="35.25" customHeight="1" x14ac:dyDescent="0.25">
      <c r="A726" s="6">
        <v>690</v>
      </c>
      <c r="B726" s="4" t="s">
        <v>1276</v>
      </c>
      <c r="C726" s="4" t="s">
        <v>1494</v>
      </c>
      <c r="D726" s="43" t="s">
        <v>1493</v>
      </c>
      <c r="E726" s="10" t="s">
        <v>1361</v>
      </c>
      <c r="F726" s="60">
        <v>30000</v>
      </c>
    </row>
    <row r="727" spans="1:6" ht="27" customHeight="1" x14ac:dyDescent="0.25">
      <c r="A727" s="6">
        <v>691</v>
      </c>
      <c r="B727" s="4" t="s">
        <v>1277</v>
      </c>
      <c r="C727" s="4" t="s">
        <v>1495</v>
      </c>
      <c r="D727" s="43" t="s">
        <v>1493</v>
      </c>
      <c r="E727" s="10" t="s">
        <v>1361</v>
      </c>
      <c r="F727" s="60">
        <v>30000</v>
      </c>
    </row>
    <row r="728" spans="1:6" ht="27" customHeight="1" x14ac:dyDescent="0.25">
      <c r="A728" s="6">
        <v>692</v>
      </c>
      <c r="B728" s="39" t="s">
        <v>1278</v>
      </c>
      <c r="C728" s="39" t="s">
        <v>1488</v>
      </c>
      <c r="D728" s="43" t="s">
        <v>1496</v>
      </c>
      <c r="E728" s="10" t="s">
        <v>1560</v>
      </c>
      <c r="F728" s="60">
        <f>2*500</f>
        <v>1000</v>
      </c>
    </row>
    <row r="729" spans="1:6" ht="36" customHeight="1" x14ac:dyDescent="0.25">
      <c r="A729" s="6">
        <v>693</v>
      </c>
      <c r="B729" s="4" t="s">
        <v>1279</v>
      </c>
      <c r="C729" s="4" t="s">
        <v>1497</v>
      </c>
      <c r="D729" s="43" t="s">
        <v>1498</v>
      </c>
      <c r="E729" s="10" t="s">
        <v>285</v>
      </c>
      <c r="F729" s="60">
        <f>220*8</f>
        <v>1760</v>
      </c>
    </row>
    <row r="730" spans="1:6" ht="30" customHeight="1" x14ac:dyDescent="0.25">
      <c r="A730" s="6">
        <v>694</v>
      </c>
      <c r="B730" s="39" t="s">
        <v>1280</v>
      </c>
      <c r="C730" s="39" t="s">
        <v>1499</v>
      </c>
      <c r="D730" s="43" t="s">
        <v>1352</v>
      </c>
      <c r="E730" s="10" t="s">
        <v>1352</v>
      </c>
      <c r="F730" s="60">
        <v>600</v>
      </c>
    </row>
    <row r="731" spans="1:6" ht="66" customHeight="1" x14ac:dyDescent="0.25">
      <c r="A731" s="6">
        <v>695</v>
      </c>
      <c r="B731" s="4" t="s">
        <v>1281</v>
      </c>
      <c r="C731" s="4" t="s">
        <v>1500</v>
      </c>
      <c r="D731" s="43" t="s">
        <v>1490</v>
      </c>
      <c r="E731" s="10" t="s">
        <v>1361</v>
      </c>
      <c r="F731" s="60">
        <v>2400</v>
      </c>
    </row>
    <row r="732" spans="1:6" ht="51" x14ac:dyDescent="0.25">
      <c r="A732" s="6">
        <v>696</v>
      </c>
      <c r="B732" s="4" t="s">
        <v>1282</v>
      </c>
      <c r="C732" s="4" t="s">
        <v>1501</v>
      </c>
      <c r="D732" s="43"/>
      <c r="E732" s="10" t="s">
        <v>43</v>
      </c>
      <c r="F732" s="60">
        <v>8</v>
      </c>
    </row>
    <row r="733" spans="1:6" ht="72.75" customHeight="1" x14ac:dyDescent="0.25">
      <c r="A733" s="6">
        <v>697</v>
      </c>
      <c r="B733" s="4" t="s">
        <v>1283</v>
      </c>
      <c r="C733" s="4" t="s">
        <v>1502</v>
      </c>
      <c r="D733" s="43"/>
      <c r="E733" s="10" t="s">
        <v>43</v>
      </c>
      <c r="F733" s="60">
        <v>19</v>
      </c>
    </row>
    <row r="734" spans="1:6" ht="31.5" customHeight="1" x14ac:dyDescent="0.25">
      <c r="A734" s="6">
        <v>698</v>
      </c>
      <c r="B734" s="39" t="s">
        <v>1284</v>
      </c>
      <c r="C734" s="39" t="s">
        <v>1486</v>
      </c>
      <c r="D734" s="43" t="s">
        <v>1322</v>
      </c>
      <c r="E734" s="10" t="s">
        <v>1560</v>
      </c>
      <c r="F734" s="60">
        <f>2*500</f>
        <v>1000</v>
      </c>
    </row>
    <row r="735" spans="1:6" ht="31.5" customHeight="1" x14ac:dyDescent="0.25">
      <c r="A735" s="6">
        <v>699</v>
      </c>
      <c r="B735" s="4" t="s">
        <v>1285</v>
      </c>
      <c r="C735" s="4" t="s">
        <v>1505</v>
      </c>
      <c r="D735" s="43" t="s">
        <v>1506</v>
      </c>
      <c r="E735" s="10" t="s">
        <v>1352</v>
      </c>
      <c r="F735" s="60">
        <v>6000</v>
      </c>
    </row>
    <row r="736" spans="1:6" ht="31.5" customHeight="1" x14ac:dyDescent="0.25">
      <c r="A736" s="6">
        <v>700</v>
      </c>
      <c r="B736" s="8" t="s">
        <v>1286</v>
      </c>
      <c r="C736" s="8" t="s">
        <v>1507</v>
      </c>
      <c r="D736" s="10" t="s">
        <v>1508</v>
      </c>
      <c r="E736" s="10" t="s">
        <v>43</v>
      </c>
      <c r="F736" s="60">
        <v>94000</v>
      </c>
    </row>
    <row r="737" spans="1:6" ht="47.25" customHeight="1" x14ac:dyDescent="0.25">
      <c r="A737" s="6">
        <v>701</v>
      </c>
      <c r="B737" s="4" t="s">
        <v>1287</v>
      </c>
      <c r="C737" s="4" t="s">
        <v>1509</v>
      </c>
      <c r="D737" s="43" t="s">
        <v>43</v>
      </c>
      <c r="E737" s="10" t="s">
        <v>43</v>
      </c>
      <c r="F737" s="60">
        <v>15000</v>
      </c>
    </row>
    <row r="738" spans="1:6" ht="31.5" customHeight="1" x14ac:dyDescent="0.25">
      <c r="A738" s="6">
        <v>702</v>
      </c>
      <c r="B738" s="39" t="s">
        <v>1288</v>
      </c>
      <c r="C738" s="39" t="s">
        <v>1510</v>
      </c>
      <c r="D738" s="6" t="s">
        <v>1511</v>
      </c>
      <c r="E738" s="6" t="s">
        <v>43</v>
      </c>
      <c r="F738" s="60">
        <v>147000</v>
      </c>
    </row>
    <row r="739" spans="1:6" ht="31.5" customHeight="1" x14ac:dyDescent="0.25">
      <c r="A739" s="6">
        <v>703</v>
      </c>
      <c r="B739" s="4" t="s">
        <v>1289</v>
      </c>
      <c r="C739" s="4" t="s">
        <v>1512</v>
      </c>
      <c r="D739" s="6" t="s">
        <v>1513</v>
      </c>
      <c r="E739" s="6" t="s">
        <v>285</v>
      </c>
      <c r="F739" s="60">
        <v>70000</v>
      </c>
    </row>
    <row r="740" spans="1:6" ht="31.5" customHeight="1" x14ac:dyDescent="0.25">
      <c r="A740" s="6">
        <v>704</v>
      </c>
      <c r="B740" s="4" t="s">
        <v>1290</v>
      </c>
      <c r="C740" s="4" t="s">
        <v>1514</v>
      </c>
      <c r="D740" s="66"/>
      <c r="E740" s="6" t="s">
        <v>285</v>
      </c>
      <c r="F740" s="60">
        <v>8400</v>
      </c>
    </row>
    <row r="741" spans="1:6" ht="31.5" customHeight="1" x14ac:dyDescent="0.25">
      <c r="A741" s="6">
        <v>705</v>
      </c>
      <c r="B741" s="4" t="s">
        <v>1291</v>
      </c>
      <c r="C741" s="4" t="s">
        <v>1515</v>
      </c>
      <c r="D741" s="43" t="s">
        <v>1516</v>
      </c>
      <c r="E741" s="10" t="s">
        <v>43</v>
      </c>
      <c r="F741" s="60">
        <v>10000</v>
      </c>
    </row>
    <row r="742" spans="1:6" ht="31.5" customHeight="1" x14ac:dyDescent="0.25">
      <c r="A742" s="6">
        <v>706</v>
      </c>
      <c r="B742" s="39" t="s">
        <v>1292</v>
      </c>
      <c r="C742" s="39" t="s">
        <v>1517</v>
      </c>
      <c r="D742" s="43" t="s">
        <v>1518</v>
      </c>
      <c r="E742" s="10" t="s">
        <v>1527</v>
      </c>
      <c r="F742" s="60">
        <v>4000</v>
      </c>
    </row>
    <row r="743" spans="1:6" ht="31.5" customHeight="1" x14ac:dyDescent="0.25">
      <c r="A743" s="6">
        <v>707</v>
      </c>
      <c r="B743" s="4" t="s">
        <v>1293</v>
      </c>
      <c r="C743" s="4" t="s">
        <v>1519</v>
      </c>
      <c r="D743" s="43" t="s">
        <v>1520</v>
      </c>
      <c r="E743" s="10" t="s">
        <v>1521</v>
      </c>
      <c r="F743" s="60">
        <v>55000</v>
      </c>
    </row>
    <row r="744" spans="1:6" ht="48" customHeight="1" x14ac:dyDescent="0.25">
      <c r="A744" s="6">
        <v>708</v>
      </c>
      <c r="B744" s="4" t="s">
        <v>1294</v>
      </c>
      <c r="C744" s="4" t="s">
        <v>1522</v>
      </c>
      <c r="D744" s="5" t="s">
        <v>1523</v>
      </c>
      <c r="E744" s="6" t="s">
        <v>1524</v>
      </c>
      <c r="F744" s="60">
        <v>63</v>
      </c>
    </row>
    <row r="745" spans="1:6" ht="36" customHeight="1" x14ac:dyDescent="0.25">
      <c r="A745" s="6">
        <v>709</v>
      </c>
      <c r="B745" s="39" t="s">
        <v>1295</v>
      </c>
      <c r="C745" s="39" t="s">
        <v>1525</v>
      </c>
      <c r="D745" s="43" t="s">
        <v>1526</v>
      </c>
      <c r="E745" s="10" t="s">
        <v>1527</v>
      </c>
      <c r="F745" s="60">
        <v>25000</v>
      </c>
    </row>
    <row r="746" spans="1:6" ht="89.25" x14ac:dyDescent="0.25">
      <c r="A746" s="6">
        <v>710</v>
      </c>
      <c r="B746" s="4" t="s">
        <v>1296</v>
      </c>
      <c r="C746" s="4" t="s">
        <v>1528</v>
      </c>
      <c r="D746" s="6" t="s">
        <v>1529</v>
      </c>
      <c r="E746" s="6" t="s">
        <v>43</v>
      </c>
      <c r="F746" s="60">
        <v>2400</v>
      </c>
    </row>
    <row r="747" spans="1:6" ht="42.75" customHeight="1" x14ac:dyDescent="0.25">
      <c r="A747" s="6">
        <v>711</v>
      </c>
      <c r="B747" s="4" t="s">
        <v>1297</v>
      </c>
      <c r="C747" s="4" t="s">
        <v>1530</v>
      </c>
      <c r="D747" s="43" t="s">
        <v>211</v>
      </c>
      <c r="E747" s="10" t="s">
        <v>211</v>
      </c>
      <c r="F747" s="60"/>
    </row>
    <row r="748" spans="1:6" ht="30.75" customHeight="1" x14ac:dyDescent="0.25">
      <c r="A748" s="6">
        <v>712</v>
      </c>
      <c r="B748" s="4" t="s">
        <v>1298</v>
      </c>
      <c r="C748" s="4" t="s">
        <v>1531</v>
      </c>
      <c r="D748" s="66"/>
      <c r="E748" s="6" t="s">
        <v>211</v>
      </c>
      <c r="F748" s="60">
        <v>60000</v>
      </c>
    </row>
    <row r="749" spans="1:6" ht="30.75" customHeight="1" x14ac:dyDescent="0.25">
      <c r="A749" s="6">
        <v>713</v>
      </c>
      <c r="B749" s="39" t="s">
        <v>1299</v>
      </c>
      <c r="C749" s="39" t="s">
        <v>1532</v>
      </c>
      <c r="D749" s="43"/>
      <c r="E749" s="10" t="s">
        <v>211</v>
      </c>
      <c r="F749" s="60">
        <v>1000</v>
      </c>
    </row>
    <row r="750" spans="1:6" ht="45.75" customHeight="1" x14ac:dyDescent="0.25">
      <c r="A750" s="6">
        <v>714</v>
      </c>
      <c r="B750" s="4" t="s">
        <v>1300</v>
      </c>
      <c r="C750" s="4" t="s">
        <v>1533</v>
      </c>
      <c r="D750" s="43" t="s">
        <v>211</v>
      </c>
      <c r="E750" s="10" t="s">
        <v>211</v>
      </c>
      <c r="F750" s="60"/>
    </row>
    <row r="751" spans="1:6" ht="30.75" customHeight="1" x14ac:dyDescent="0.25">
      <c r="A751" s="6">
        <v>715</v>
      </c>
      <c r="B751" s="4" t="s">
        <v>1301</v>
      </c>
      <c r="C751" s="4" t="s">
        <v>1534</v>
      </c>
      <c r="D751" s="43"/>
      <c r="E751" s="10" t="s">
        <v>211</v>
      </c>
      <c r="F751" s="60">
        <v>500</v>
      </c>
    </row>
    <row r="752" spans="1:6" ht="30.75" customHeight="1" x14ac:dyDescent="0.25">
      <c r="A752" s="6">
        <v>716</v>
      </c>
      <c r="B752" s="4" t="s">
        <v>1302</v>
      </c>
      <c r="C752" s="4" t="s">
        <v>1535</v>
      </c>
      <c r="D752" s="43"/>
      <c r="E752" s="10" t="s">
        <v>211</v>
      </c>
      <c r="F752" s="60">
        <v>1000</v>
      </c>
    </row>
    <row r="753" spans="1:6" ht="30.75" customHeight="1" x14ac:dyDescent="0.25">
      <c r="A753" s="6">
        <v>717</v>
      </c>
      <c r="B753" s="4" t="s">
        <v>1303</v>
      </c>
      <c r="C753" s="4" t="s">
        <v>1536</v>
      </c>
      <c r="D753" s="43"/>
      <c r="E753" s="10" t="s">
        <v>211</v>
      </c>
      <c r="F753" s="60">
        <v>800</v>
      </c>
    </row>
    <row r="754" spans="1:6" ht="51" x14ac:dyDescent="0.25">
      <c r="A754" s="6">
        <v>718</v>
      </c>
      <c r="B754" s="4" t="s">
        <v>1304</v>
      </c>
      <c r="C754" s="4" t="s">
        <v>1537</v>
      </c>
      <c r="D754" s="5" t="s">
        <v>1538</v>
      </c>
      <c r="E754" s="6" t="s">
        <v>44</v>
      </c>
      <c r="F754" s="60">
        <f>4*473</f>
        <v>1892</v>
      </c>
    </row>
    <row r="755" spans="1:6" ht="51" x14ac:dyDescent="0.25">
      <c r="A755" s="6">
        <v>719</v>
      </c>
      <c r="B755" s="4" t="s">
        <v>1305</v>
      </c>
      <c r="C755" s="4" t="s">
        <v>1539</v>
      </c>
      <c r="D755" s="5" t="s">
        <v>1538</v>
      </c>
      <c r="E755" s="6" t="s">
        <v>44</v>
      </c>
      <c r="F755" s="60">
        <f>4*473</f>
        <v>1892</v>
      </c>
    </row>
    <row r="756" spans="1:6" ht="54.75" customHeight="1" x14ac:dyDescent="0.25">
      <c r="A756" s="6">
        <v>720</v>
      </c>
      <c r="B756" s="4" t="s">
        <v>1306</v>
      </c>
      <c r="C756" s="4" t="s">
        <v>1540</v>
      </c>
      <c r="D756" s="5" t="s">
        <v>1538</v>
      </c>
      <c r="E756" s="6" t="s">
        <v>44</v>
      </c>
      <c r="F756" s="60">
        <f>8*473</f>
        <v>3784</v>
      </c>
    </row>
    <row r="757" spans="1:6" ht="57" customHeight="1" x14ac:dyDescent="0.25">
      <c r="A757" s="6">
        <v>721</v>
      </c>
      <c r="B757" s="4" t="s">
        <v>1307</v>
      </c>
      <c r="C757" s="4" t="s">
        <v>1541</v>
      </c>
      <c r="D757" s="5" t="s">
        <v>1538</v>
      </c>
      <c r="E757" s="6" t="s">
        <v>44</v>
      </c>
      <c r="F757" s="60">
        <f>8*473</f>
        <v>3784</v>
      </c>
    </row>
    <row r="758" spans="1:6" ht="28.5" customHeight="1" x14ac:dyDescent="0.25">
      <c r="A758" s="6">
        <v>722</v>
      </c>
      <c r="B758" s="4" t="s">
        <v>1308</v>
      </c>
      <c r="C758" s="4" t="s">
        <v>1542</v>
      </c>
      <c r="D758" s="43" t="s">
        <v>43</v>
      </c>
      <c r="E758" s="10" t="s">
        <v>43</v>
      </c>
      <c r="F758" s="60">
        <v>500</v>
      </c>
    </row>
    <row r="759" spans="1:6" ht="28.5" customHeight="1" x14ac:dyDescent="0.25">
      <c r="A759" s="6">
        <v>723</v>
      </c>
      <c r="B759" s="4" t="s">
        <v>1309</v>
      </c>
      <c r="C759" s="4" t="s">
        <v>1543</v>
      </c>
      <c r="D759" s="43" t="s">
        <v>1544</v>
      </c>
      <c r="E759" s="10" t="s">
        <v>211</v>
      </c>
      <c r="F759" s="60">
        <v>1000</v>
      </c>
    </row>
    <row r="760" spans="1:6" ht="28.5" customHeight="1" x14ac:dyDescent="0.25">
      <c r="A760" s="6">
        <v>724</v>
      </c>
      <c r="B760" s="39" t="s">
        <v>1310</v>
      </c>
      <c r="C760" s="39" t="s">
        <v>1545</v>
      </c>
      <c r="D760" s="43" t="s">
        <v>1546</v>
      </c>
      <c r="E760" s="7" t="s">
        <v>44</v>
      </c>
      <c r="F760" s="60">
        <v>2500</v>
      </c>
    </row>
    <row r="761" spans="1:6" ht="42" customHeight="1" x14ac:dyDescent="0.25">
      <c r="A761" s="6">
        <v>725</v>
      </c>
      <c r="B761" s="4" t="s">
        <v>1311</v>
      </c>
      <c r="C761" s="4" t="s">
        <v>1547</v>
      </c>
      <c r="D761" s="43" t="s">
        <v>425</v>
      </c>
      <c r="E761" s="10" t="s">
        <v>211</v>
      </c>
      <c r="F761" s="60">
        <f>96*7</f>
        <v>672</v>
      </c>
    </row>
    <row r="762" spans="1:6" ht="28.5" customHeight="1" x14ac:dyDescent="0.25">
      <c r="A762" s="6">
        <v>726</v>
      </c>
      <c r="B762" s="4" t="s">
        <v>1312</v>
      </c>
      <c r="C762" s="4" t="s">
        <v>1548</v>
      </c>
      <c r="D762" s="43" t="s">
        <v>1549</v>
      </c>
      <c r="E762" s="10" t="s">
        <v>146</v>
      </c>
      <c r="F762" s="60">
        <v>5</v>
      </c>
    </row>
  </sheetData>
  <mergeCells count="4">
    <mergeCell ref="A1:B1"/>
    <mergeCell ref="A2:B2"/>
    <mergeCell ref="A3:F3"/>
    <mergeCell ref="A4:F4"/>
  </mergeCells>
  <pageMargins left="0.22" right="0.22" top="0.4" bottom="0.34" header="0.3" footer="0.3"/>
  <pageSetup orientation="landscape" r:id="rId1"/>
  <ignoredErrors>
    <ignoredError sqref="F719 F79"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TRANG THIET BI</dc:creator>
  <cp:lastModifiedBy>Administrator</cp:lastModifiedBy>
  <cp:lastPrinted>2023-10-23T03:21:27Z</cp:lastPrinted>
  <dcterms:created xsi:type="dcterms:W3CDTF">2015-06-05T18:17:20Z</dcterms:created>
  <dcterms:modified xsi:type="dcterms:W3CDTF">2023-10-23T03:32:07Z</dcterms:modified>
</cp:coreProperties>
</file>